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0" windowWidth="24240" windowHeight="6480" tabRatio="898" activeTab="0"/>
  </bookViews>
  <sheets>
    <sheet name="зерноск" sheetId="1" r:id="rId1"/>
    <sheet name="пшен." sheetId="2" r:id="rId2"/>
    <sheet name="ячмень" sheetId="3" r:id="rId3"/>
    <sheet name="кукуруза" sheetId="4" r:id="rId4"/>
    <sheet name="рис" sheetId="5" r:id="rId5"/>
    <sheet name="сах св" sheetId="6" r:id="rId6"/>
    <sheet name="лен" sheetId="7" r:id="rId7"/>
    <sheet name="соя" sheetId="8" r:id="rId8"/>
    <sheet name="подсолн" sheetId="9" r:id="rId9"/>
    <sheet name="рапс" sheetId="10" r:id="rId10"/>
    <sheet name="картоф" sheetId="11" r:id="rId11"/>
    <sheet name="овощи" sheetId="12" r:id="rId12"/>
    <sheet name="сев озимых" sheetId="13" r:id="rId13"/>
  </sheets>
  <definedNames>
    <definedName name="_xlnm.Print_Titles" localSheetId="0">'зерноск'!$3:$4</definedName>
    <definedName name="_xlnm.Print_Titles" localSheetId="10">'картоф'!$4:$5</definedName>
    <definedName name="_xlnm.Print_Titles" localSheetId="3">'кукуруза'!$3:$4</definedName>
    <definedName name="_xlnm.Print_Titles" localSheetId="11">'овощи'!$4:$5</definedName>
    <definedName name="_xlnm.Print_Titles" localSheetId="8">'подсолн'!$3:$4</definedName>
    <definedName name="_xlnm.Print_Titles" localSheetId="1">'пшен.'!$3:$4</definedName>
    <definedName name="_xlnm.Print_Titles" localSheetId="7">'соя'!$4:$5</definedName>
    <definedName name="_xlnm.Print_Titles" localSheetId="2">'ячмень'!$3:$4</definedName>
    <definedName name="_xlnm.Print_Area" localSheetId="0">'зерноск'!$A$1:$L$101</definedName>
    <definedName name="_xlnm.Print_Area" localSheetId="10">'картоф'!$A$1:$L$103</definedName>
    <definedName name="_xlnm.Print_Area" localSheetId="3">'кукуруза'!$A$1:$L$101</definedName>
    <definedName name="_xlnm.Print_Area" localSheetId="6">'лен'!$A$1:$F$99</definedName>
    <definedName name="_xlnm.Print_Area" localSheetId="11">'овощи'!$A$1:$L$100</definedName>
    <definedName name="_xlnm.Print_Area" localSheetId="8">'подсолн'!$A$1:$L$102</definedName>
    <definedName name="_xlnm.Print_Area" localSheetId="1">'пшен.'!$A$1:$L$102</definedName>
    <definedName name="_xlnm.Print_Area" localSheetId="9">'рапс'!$A$1:$L$90</definedName>
    <definedName name="_xlnm.Print_Area" localSheetId="4">'рис'!$A$1:$L$101</definedName>
    <definedName name="_xlnm.Print_Area" localSheetId="5">'сах св'!$A$1:$L$99</definedName>
    <definedName name="_xlnm.Print_Area" localSheetId="7">'соя'!$A$1:$L$102</definedName>
    <definedName name="_xlnm.Print_Area" localSheetId="2">'ячмень'!$A$1:$L$102</definedName>
  </definedNames>
  <calcPr fullCalcOnLoad="1"/>
</workbook>
</file>

<file path=xl/sharedStrings.xml><?xml version="1.0" encoding="utf-8"?>
<sst xmlns="http://schemas.openxmlformats.org/spreadsheetml/2006/main" count="1464" uniqueCount="144">
  <si>
    <t>Урожайность, ц/га</t>
  </si>
  <si>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</si>
  <si>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</si>
  <si>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</si>
  <si>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</si>
  <si>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</si>
  <si>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</si>
  <si>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</si>
  <si>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</si>
  <si>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</si>
  <si>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</si>
  <si>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</si>
  <si>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</si>
  <si>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</si>
  <si>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</si>
  <si>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</si>
  <si>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</si>
  <si>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</si>
  <si>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</si>
  <si>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</si>
  <si>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</si>
  <si>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</si>
  <si>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</si>
  <si>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</si>
  <si>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</si>
  <si>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</si>
  <si>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</si>
  <si>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</si>
  <si>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</si>
  <si>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</si>
  <si>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</si>
  <si>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</si>
  <si>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</si>
  <si>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</si>
  <si>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</si>
  <si>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</si>
  <si>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</si>
  <si>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</si>
  <si>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</si>
  <si>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</si>
  <si>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</si>
  <si>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</si>
  <si>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</si>
  <si>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</si>
  <si>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</si>
  <si>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</si>
  <si>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</si>
  <si>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</si>
  <si>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</si>
  <si>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</si>
  <si>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</si>
  <si>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</si>
  <si>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</si>
  <si>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</si>
  <si>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</si>
  <si>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</si>
  <si>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</si>
  <si>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</si>
  <si>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</si>
  <si>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</si>
  <si>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>Намолочено, тыс. тонн</t>
  </si>
  <si>
    <t xml:space="preserve">Республика Карелия </t>
  </si>
  <si>
    <t xml:space="preserve">       в т. ч.  Ненецкий а.о.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</si>
  <si>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</si>
  <si>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</si>
  <si>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</si>
  <si>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</si>
  <si>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</si>
  <si>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Респ. Северная Осетия-Алания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</si>
  <si>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</si>
  <si>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</si>
  <si>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</si>
  <si>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</si>
  <si>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</si>
  <si>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</si>
  <si>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</si>
  <si>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</si>
  <si>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</si>
  <si>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 в т. ч. Ханты-Мансийский а. о.</t>
  </si>
  <si>
    <t xml:space="preserve"> в т. ч. Ямало-Ненецкий а. о.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</si>
  <si>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</si>
  <si>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</si>
  <si>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</si>
  <si>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</si>
  <si>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   в т. ч. Таймырский а. о.</t>
  </si>
  <si>
    <t xml:space="preserve">   в т. ч. Эвенкийский а. о.</t>
  </si>
  <si>
    <t>Усть-Ордынский а. о.</t>
  </si>
  <si>
    <t xml:space="preserve">  в т.ч.Агинский Бурятский а. о.</t>
  </si>
  <si>
    <t xml:space="preserve">Республика Саха (Якутия) </t>
  </si>
  <si>
    <t xml:space="preserve">   в т. ч. Корякский а. о.</t>
  </si>
  <si>
    <t>Еврейская авт. обл.</t>
  </si>
  <si>
    <t>Чукотский а.о.</t>
  </si>
  <si>
    <t>Московская область</t>
  </si>
  <si>
    <t>Южный фед. округ</t>
  </si>
  <si>
    <t>Пермский край</t>
  </si>
  <si>
    <t xml:space="preserve">Ставропольский край   </t>
  </si>
  <si>
    <t>Обмолочено, тыс.га</t>
  </si>
  <si>
    <t>Забайкальский край</t>
  </si>
  <si>
    <t>Северо-Кавказский фед. округ</t>
  </si>
  <si>
    <t>Республика Крым</t>
  </si>
  <si>
    <t>г. Севастополь</t>
  </si>
  <si>
    <t>2017 г.</t>
  </si>
  <si>
    <t>2018 г.</t>
  </si>
  <si>
    <t>2018 г. +/- к 2017 г.</t>
  </si>
  <si>
    <t>г. Москва</t>
  </si>
  <si>
    <t>Уборка картофеля  в сельскохозяйственных предприятиях и крестьянских (фермерских) хозяйствах  Российской Федерации</t>
  </si>
  <si>
    <t>Уборка овощей  в сельскохозяйственных предприятиях и крестьянских (фермерских) хозяйствах Российской Федерации</t>
  </si>
  <si>
    <t>Выкопано, тыс.га</t>
  </si>
  <si>
    <t>Накопано, тыс. тонн</t>
  </si>
  <si>
    <t>Убрано, тыс.га</t>
  </si>
  <si>
    <t>Собрано, тыс. тонн</t>
  </si>
  <si>
    <t xml:space="preserve"> </t>
  </si>
  <si>
    <t>% к площади посадки</t>
  </si>
  <si>
    <t>Вытереблено, тыс.га</t>
  </si>
  <si>
    <t>Посевная площадь, тыс.га (4 сх)</t>
  </si>
  <si>
    <t>Посадочная площадь, тыс.га            (4 сх)</t>
  </si>
  <si>
    <t>Посевная площадь, тыс.га             (4 сх)</t>
  </si>
  <si>
    <t>% к площади сева</t>
  </si>
  <si>
    <t>посеяно, тыс.га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</si>
  <si>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</si>
  <si>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</si>
  <si>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</si>
  <si>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</si>
  <si>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>Ставропольский край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</si>
  <si>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</si>
  <si>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</si>
  <si>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</si>
  <si>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</si>
  <si>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</si>
  <si>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</si>
  <si>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</si>
  <si>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                   2019 г, тыс. га</t>
  </si>
  <si>
    <t>Уборка зерновых и зернобобовых культур в хозяйствах всех категорий Российской Федерации</t>
  </si>
  <si>
    <t>Уборка пшеницы озимой и яровой в хозяйствах всех категорий Российской Федерации</t>
  </si>
  <si>
    <t>Уборка ячменя озимого и ярового в хозяйствах всех категорий Российской Федерации</t>
  </si>
  <si>
    <t>Уборка сахарной свеклы (фабричной) в хозяйствах всех категорий Российской Федерации</t>
  </si>
  <si>
    <t>Уборка льна-долгунца в хозяйствах всех категорий Российской Федерации</t>
  </si>
  <si>
    <t>Уборка сои в хозяйствах всех категорий Российской Федерации</t>
  </si>
  <si>
    <t>Уборка рапса озимого и ярового в хозяйствах всех категорий Российской Федерации</t>
  </si>
  <si>
    <t xml:space="preserve">Оперативная информация о севе озимых культур в хозяйствах всех категорий Российской Федерации </t>
  </si>
  <si>
    <t>Уборка подсолнечника в хозяйствах всех категорий Российской Федерации</t>
  </si>
  <si>
    <t>Уборка кукурузы на зерно в хозяйствах всех категорий Российской Федерации</t>
  </si>
  <si>
    <t>Уборка риса в хозяйствах всех категорий Российской Федерации</t>
  </si>
  <si>
    <t>по состоянию на 18 сентября 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</si>
</sst>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mmm/yyyy"/>
    <numFmt numFmtId="178" formatCode="[&lt;=0.05]##0.00;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=999999999]&quot;...&quot;;[&lt;=0.05]##0.00;##0.0"/>
  </numFmts>
  <fonts count="43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4" xfId="0" applyNumberFormat="1" applyFont="1" applyFill="1" applyBorder="1" applyAlignment="1" applyProtection="1">
      <alignment horizontal="center" vertical="center"/>
      <protection locked="0"/>
    </xf>
    <xf numFmtId="172" fontId="3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" fillId="0" borderId="14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 applyProtection="1">
      <alignment horizontal="center" vertical="center"/>
      <protection locked="0"/>
    </xf>
    <xf numFmtId="172" fontId="3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23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4" fillId="0" borderId="12" xfId="0" applyNumberFormat="1" applyFont="1" applyFill="1" applyBorder="1" applyAlignment="1" applyProtection="1">
      <alignment horizontal="center"/>
      <protection locked="0"/>
    </xf>
    <xf numFmtId="172" fontId="4" fillId="0" borderId="23" xfId="0" applyNumberFormat="1" applyFont="1" applyFill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/>
    </xf>
    <xf numFmtId="172" fontId="3" fillId="0" borderId="12" xfId="0" applyNumberFormat="1" applyFont="1" applyFill="1" applyBorder="1" applyAlignment="1" applyProtection="1">
      <alignment/>
      <protection locked="0"/>
    </xf>
    <xf numFmtId="172" fontId="3" fillId="0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8" xfId="0" applyNumberFormat="1" applyFont="1" applyFill="1" applyBorder="1" applyAlignment="1" applyProtection="1">
      <alignment/>
      <protection locked="0"/>
    </xf>
    <xf numFmtId="172" fontId="4" fillId="0" borderId="27" xfId="0" applyNumberFormat="1" applyFont="1" applyFill="1" applyBorder="1" applyAlignment="1">
      <alignment/>
    </xf>
    <xf numFmtId="172" fontId="4" fillId="0" borderId="28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31" xfId="0" applyNumberFormat="1" applyFont="1" applyFill="1" applyBorder="1" applyAlignment="1">
      <alignment horizontal="center"/>
    </xf>
    <xf numFmtId="172" fontId="4" fillId="0" borderId="32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 applyProtection="1">
      <alignment/>
      <protection locked="0"/>
    </xf>
    <xf numFmtId="172" fontId="4" fillId="0" borderId="33" xfId="0" applyNumberFormat="1" applyFont="1" applyFill="1" applyBorder="1" applyAlignment="1">
      <alignment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18" xfId="0" applyNumberFormat="1" applyFont="1" applyFill="1" applyBorder="1" applyAlignment="1" applyProtection="1">
      <alignment horizontal="center"/>
      <protection locked="0"/>
    </xf>
    <xf numFmtId="172" fontId="4" fillId="0" borderId="32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 horizontal="center"/>
    </xf>
    <xf numFmtId="172" fontId="4" fillId="0" borderId="37" xfId="0" applyNumberFormat="1" applyFont="1" applyFill="1" applyBorder="1" applyAlignment="1">
      <alignment/>
    </xf>
    <xf numFmtId="172" fontId="4" fillId="0" borderId="33" xfId="0" applyNumberFormat="1" applyFont="1" applyFill="1" applyBorder="1" applyAlignment="1" applyProtection="1">
      <alignment horizontal="center"/>
      <protection locked="0"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>
      <alignment/>
    </xf>
    <xf numFmtId="172" fontId="4" fillId="0" borderId="40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 applyProtection="1">
      <alignment horizontal="center"/>
      <protection locked="0"/>
    </xf>
    <xf numFmtId="172" fontId="4" fillId="0" borderId="41" xfId="0" applyNumberFormat="1" applyFont="1" applyFill="1" applyBorder="1" applyAlignment="1">
      <alignment horizontal="center"/>
    </xf>
    <xf numFmtId="172" fontId="4" fillId="0" borderId="42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172" fontId="4" fillId="0" borderId="27" xfId="0" applyNumberFormat="1" applyFont="1" applyFill="1" applyBorder="1" applyAlignment="1">
      <alignment horizontal="center"/>
    </xf>
    <xf numFmtId="172" fontId="4" fillId="0" borderId="28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 locked="0"/>
    </xf>
    <xf numFmtId="172" fontId="3" fillId="0" borderId="27" xfId="0" applyNumberFormat="1" applyFont="1" applyFill="1" applyBorder="1" applyAlignment="1" applyProtection="1">
      <alignment horizontal="center"/>
      <protection locked="0"/>
    </xf>
    <xf numFmtId="172" fontId="4" fillId="0" borderId="27" xfId="0" applyNumberFormat="1" applyFont="1" applyFill="1" applyBorder="1" applyAlignment="1" applyProtection="1">
      <alignment horizontal="center"/>
      <protection locked="0"/>
    </xf>
    <xf numFmtId="172" fontId="4" fillId="0" borderId="27" xfId="0" applyNumberFormat="1" applyFont="1" applyFill="1" applyBorder="1" applyAlignment="1" applyProtection="1">
      <alignment horizontal="center"/>
      <protection locked="0"/>
    </xf>
    <xf numFmtId="172" fontId="2" fillId="0" borderId="27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72" fontId="3" fillId="0" borderId="46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172" fontId="3" fillId="0" borderId="46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/>
    </xf>
    <xf numFmtId="172" fontId="4" fillId="0" borderId="49" xfId="0" applyNumberFormat="1" applyFont="1" applyFill="1" applyBorder="1" applyAlignment="1">
      <alignment/>
    </xf>
    <xf numFmtId="172" fontId="4" fillId="0" borderId="50" xfId="0" applyNumberFormat="1" applyFont="1" applyFill="1" applyBorder="1" applyAlignment="1">
      <alignment horizontal="center"/>
    </xf>
    <xf numFmtId="172" fontId="4" fillId="0" borderId="50" xfId="0" applyNumberFormat="1" applyFont="1" applyFill="1" applyBorder="1" applyAlignment="1">
      <alignment/>
    </xf>
    <xf numFmtId="172" fontId="3" fillId="0" borderId="50" xfId="0" applyNumberFormat="1" applyFont="1" applyFill="1" applyBorder="1" applyAlignment="1" applyProtection="1">
      <alignment/>
      <protection locked="0"/>
    </xf>
    <xf numFmtId="172" fontId="4" fillId="0" borderId="51" xfId="0" applyNumberFormat="1" applyFont="1" applyFill="1" applyBorder="1" applyAlignment="1">
      <alignment/>
    </xf>
    <xf numFmtId="172" fontId="3" fillId="0" borderId="27" xfId="0" applyNumberFormat="1" applyFont="1" applyFill="1" applyBorder="1" applyAlignment="1" applyProtection="1">
      <alignment/>
      <protection locked="0"/>
    </xf>
    <xf numFmtId="172" fontId="4" fillId="0" borderId="27" xfId="0" applyNumberFormat="1" applyFont="1" applyFill="1" applyBorder="1" applyAlignment="1" applyProtection="1">
      <alignment/>
      <protection locked="0"/>
    </xf>
    <xf numFmtId="172" fontId="4" fillId="0" borderId="28" xfId="0" applyNumberFormat="1" applyFont="1" applyFill="1" applyBorder="1" applyAlignment="1" applyProtection="1">
      <alignment horizontal="center"/>
      <protection locked="0"/>
    </xf>
    <xf numFmtId="172" fontId="4" fillId="0" borderId="43" xfId="0" applyNumberFormat="1" applyFont="1" applyFill="1" applyBorder="1" applyAlignment="1" applyProtection="1">
      <alignment/>
      <protection locked="0"/>
    </xf>
    <xf numFmtId="172" fontId="4" fillId="0" borderId="48" xfId="0" applyNumberFormat="1" applyFont="1" applyFill="1" applyBorder="1" applyAlignment="1">
      <alignment horizontal="center"/>
    </xf>
    <xf numFmtId="172" fontId="4" fillId="0" borderId="49" xfId="0" applyNumberFormat="1" applyFont="1" applyFill="1" applyBorder="1" applyAlignment="1">
      <alignment horizontal="center"/>
    </xf>
    <xf numFmtId="172" fontId="4" fillId="0" borderId="50" xfId="0" applyNumberFormat="1" applyFont="1" applyFill="1" applyBorder="1" applyAlignment="1">
      <alignment horizontal="center"/>
    </xf>
    <xf numFmtId="172" fontId="3" fillId="0" borderId="51" xfId="0" applyNumberFormat="1" applyFont="1" applyFill="1" applyBorder="1" applyAlignment="1" applyProtection="1">
      <alignment horizontal="center"/>
      <protection locked="0"/>
    </xf>
    <xf numFmtId="172" fontId="4" fillId="0" borderId="5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 applyProtection="1">
      <alignment horizontal="center" vertical="center"/>
      <protection locked="0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172" fontId="4" fillId="0" borderId="43" xfId="0" applyNumberFormat="1" applyFont="1" applyFill="1" applyBorder="1" applyAlignment="1" applyProtection="1">
      <alignment horizontal="center"/>
      <protection locked="0"/>
    </xf>
    <xf numFmtId="172" fontId="4" fillId="0" borderId="20" xfId="0" applyNumberFormat="1" applyFont="1" applyFill="1" applyBorder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2" fontId="4" fillId="0" borderId="14" xfId="0" applyNumberFormat="1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17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4" fillId="0" borderId="52" xfId="0" applyFont="1" applyFill="1" applyBorder="1" applyAlignment="1">
      <alignment/>
    </xf>
    <xf numFmtId="172" fontId="4" fillId="0" borderId="38" xfId="0" applyNumberFormat="1" applyFont="1" applyFill="1" applyBorder="1" applyAlignment="1">
      <alignment horizontal="center"/>
    </xf>
    <xf numFmtId="172" fontId="4" fillId="0" borderId="39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172" fontId="4" fillId="0" borderId="0" xfId="0" applyNumberFormat="1" applyFont="1" applyFill="1" applyAlignment="1">
      <alignment horizontal="center"/>
    </xf>
    <xf numFmtId="173" fontId="4" fillId="0" borderId="14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20" xfId="0" applyNumberFormat="1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72" fontId="4" fillId="0" borderId="50" xfId="0" applyNumberFormat="1" applyFont="1" applyFill="1" applyBorder="1" applyAlignment="1" applyProtection="1">
      <alignment/>
      <protection locked="0"/>
    </xf>
    <xf numFmtId="172" fontId="4" fillId="0" borderId="51" xfId="0" applyNumberFormat="1" applyFont="1" applyFill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2" fontId="4" fillId="0" borderId="27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 applyProtection="1">
      <alignment horizontal="center"/>
      <protection locked="0"/>
    </xf>
    <xf numFmtId="172" fontId="4" fillId="34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/>
    </xf>
    <xf numFmtId="172" fontId="3" fillId="0" borderId="38" xfId="0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 applyProtection="1">
      <alignment horizontal="center"/>
      <protection locked="0"/>
    </xf>
    <xf numFmtId="172" fontId="3" fillId="0" borderId="35" xfId="0" applyNumberFormat="1" applyFont="1" applyFill="1" applyBorder="1" applyAlignment="1">
      <alignment horizontal="center"/>
    </xf>
    <xf numFmtId="172" fontId="3" fillId="0" borderId="35" xfId="0" applyNumberFormat="1" applyFont="1" applyFill="1" applyBorder="1" applyAlignment="1" applyProtection="1">
      <alignment horizontal="center"/>
      <protection locked="0"/>
    </xf>
    <xf numFmtId="173" fontId="4" fillId="0" borderId="16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172" fontId="4" fillId="0" borderId="39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123825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14300"/>
          <a:ext cx="123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5" sqref="N15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00390625" style="9" customWidth="1"/>
    <col min="5" max="5" width="10.75390625" style="9" customWidth="1"/>
    <col min="6" max="6" width="11.00390625" style="9" customWidth="1"/>
    <col min="7" max="7" width="10.75390625" style="10" customWidth="1"/>
    <col min="8" max="8" width="11.875" style="9" customWidth="1"/>
    <col min="9" max="9" width="11.75390625" style="9" customWidth="1"/>
    <col min="10" max="12" width="10.75390625" style="9" customWidth="1"/>
    <col min="13" max="16384" width="9.125" style="9" customWidth="1"/>
  </cols>
  <sheetData>
    <row r="1" spans="1:12" ht="16.5">
      <c r="A1" s="11" t="s">
        <v>132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">
        <v>143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30.75" customHeight="1">
      <c r="A3" s="197" t="s">
        <v>1</v>
      </c>
      <c r="B3" s="197" t="s">
        <v>114</v>
      </c>
      <c r="C3" s="197" t="s">
        <v>96</v>
      </c>
      <c r="D3" s="197"/>
      <c r="E3" s="199"/>
      <c r="F3" s="199"/>
      <c r="G3" s="201" t="s">
        <v>60</v>
      </c>
      <c r="H3" s="199"/>
      <c r="I3" s="202"/>
      <c r="J3" s="200" t="s">
        <v>0</v>
      </c>
      <c r="K3" s="200"/>
      <c r="L3" s="200"/>
    </row>
    <row r="4" spans="1:12" s="10" customFormat="1" ht="45" customHeight="1">
      <c r="A4" s="198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28" t="s">
        <v>102</v>
      </c>
      <c r="H4" s="1" t="s">
        <v>101</v>
      </c>
      <c r="I4" s="85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43" t="s">
        <v>2</v>
      </c>
      <c r="B5" s="72">
        <v>46481.98</v>
      </c>
      <c r="C5" s="25">
        <f>C6+C25+C36+C45+C53+C68+C75+C92</f>
        <v>34117.258258955204</v>
      </c>
      <c r="D5" s="31">
        <f>C5/B5*100</f>
        <v>73.39889191242543</v>
      </c>
      <c r="E5" s="25">
        <v>36121.643500000006</v>
      </c>
      <c r="F5" s="50">
        <f aca="true" t="shared" si="0" ref="F5:F70">C5-E5</f>
        <v>-2004.3852410448017</v>
      </c>
      <c r="G5" s="135">
        <f>G6+G25+G36+G45+G53+G68+G75+G92</f>
        <v>91254.14600000001</v>
      </c>
      <c r="H5" s="135">
        <v>113356.03790000001</v>
      </c>
      <c r="I5" s="123">
        <f aca="true" t="shared" si="1" ref="I5:I23">G5-H5</f>
        <v>-22101.891900000002</v>
      </c>
      <c r="J5" s="29">
        <f>IF(C5&gt;0,G5/C5*10,"")</f>
        <v>26.74720966947786</v>
      </c>
      <c r="K5" s="37">
        <f>IF(E5&gt;0,H5/E5*10,"")</f>
        <v>31.381749808809225</v>
      </c>
      <c r="L5" s="50">
        <f>J5-K5</f>
        <v>-4.634540139331364</v>
      </c>
    </row>
    <row r="6" spans="1:12" s="15" customFormat="1" ht="15.75">
      <c r="A6" s="44" t="s">
        <v>3</v>
      </c>
      <c r="B6" s="73">
        <v>7945.05</v>
      </c>
      <c r="C6" s="26">
        <f>SUM(C7:C23)</f>
        <v>7010.32</v>
      </c>
      <c r="D6" s="32">
        <f aca="true" t="shared" si="2" ref="D6:D36">C6/B6*100</f>
        <v>88.23506459997105</v>
      </c>
      <c r="E6" s="26">
        <v>6298.969</v>
      </c>
      <c r="F6" s="51">
        <f t="shared" si="0"/>
        <v>711.3509999999997</v>
      </c>
      <c r="G6" s="136">
        <f>SUM(G7:G23)</f>
        <v>24776.388</v>
      </c>
      <c r="H6" s="136">
        <v>26470.540000000005</v>
      </c>
      <c r="I6" s="124">
        <f t="shared" si="1"/>
        <v>-1694.1520000000055</v>
      </c>
      <c r="J6" s="29">
        <f>IF(C6&gt;0,G6/C6*10,"")</f>
        <v>35.34273471111162</v>
      </c>
      <c r="K6" s="37">
        <f aca="true" t="shared" si="3" ref="K6:K37">IF(E6&gt;0,H6/E6*10,"")</f>
        <v>42.02360735542595</v>
      </c>
      <c r="L6" s="51">
        <f aca="true" t="shared" si="4" ref="L6:L41">J6-K6</f>
        <v>-6.680872644314334</v>
      </c>
    </row>
    <row r="7" spans="1:12" s="2" customFormat="1" ht="15">
      <c r="A7" s="45" t="s">
        <v>4</v>
      </c>
      <c r="B7" s="74">
        <v>737.56</v>
      </c>
      <c r="C7" s="30">
        <v>603.5</v>
      </c>
      <c r="D7" s="38">
        <f t="shared" si="2"/>
        <v>81.82385161885135</v>
      </c>
      <c r="E7" s="38">
        <v>586.67</v>
      </c>
      <c r="F7" s="57">
        <f t="shared" si="0"/>
        <v>16.83000000000004</v>
      </c>
      <c r="G7" s="58">
        <v>2659.75</v>
      </c>
      <c r="H7" s="38">
        <v>2947.02</v>
      </c>
      <c r="I7" s="125">
        <f t="shared" si="1"/>
        <v>-287.27</v>
      </c>
      <c r="J7" s="30">
        <f aca="true" t="shared" si="5" ref="J7:J70">IF(C7&gt;0,G7/C7*10,"")</f>
        <v>44.072079536039766</v>
      </c>
      <c r="K7" s="38">
        <f t="shared" si="3"/>
        <v>50.23301003971569</v>
      </c>
      <c r="L7" s="53">
        <f t="shared" si="4"/>
        <v>-6.160930503675921</v>
      </c>
    </row>
    <row r="8" spans="1:12" s="2" customFormat="1" ht="15">
      <c r="A8" s="45" t="s">
        <v>5</v>
      </c>
      <c r="B8" s="74">
        <v>376.12</v>
      </c>
      <c r="C8" s="30">
        <v>264.7</v>
      </c>
      <c r="D8" s="38">
        <f t="shared" si="2"/>
        <v>70.37647559289589</v>
      </c>
      <c r="E8" s="38">
        <v>251.484</v>
      </c>
      <c r="F8" s="57">
        <f t="shared" si="0"/>
        <v>13.21599999999998</v>
      </c>
      <c r="G8" s="58">
        <v>1008.85</v>
      </c>
      <c r="H8" s="38">
        <v>1005.112</v>
      </c>
      <c r="I8" s="125">
        <f t="shared" si="1"/>
        <v>3.7380000000000564</v>
      </c>
      <c r="J8" s="30">
        <f t="shared" si="5"/>
        <v>38.112958065734794</v>
      </c>
      <c r="K8" s="38">
        <f t="shared" si="3"/>
        <v>39.96723449603155</v>
      </c>
      <c r="L8" s="53">
        <f t="shared" si="4"/>
        <v>-1.854276430296757</v>
      </c>
    </row>
    <row r="9" spans="1:12" s="2" customFormat="1" ht="15">
      <c r="A9" s="45" t="s">
        <v>6</v>
      </c>
      <c r="B9" s="74">
        <v>86.06</v>
      </c>
      <c r="C9" s="30">
        <v>72.84</v>
      </c>
      <c r="D9" s="38">
        <f t="shared" si="2"/>
        <v>84.6386242156635</v>
      </c>
      <c r="E9" s="38">
        <v>62.5</v>
      </c>
      <c r="F9" s="57">
        <f t="shared" si="0"/>
        <v>10.340000000000003</v>
      </c>
      <c r="G9" s="58">
        <v>163.86</v>
      </c>
      <c r="H9" s="38">
        <v>181.5</v>
      </c>
      <c r="I9" s="125">
        <f t="shared" si="1"/>
        <v>-17.639999999999986</v>
      </c>
      <c r="J9" s="30">
        <f t="shared" si="5"/>
        <v>22.49588138385503</v>
      </c>
      <c r="K9" s="38">
        <f t="shared" si="3"/>
        <v>29.04</v>
      </c>
      <c r="L9" s="53">
        <f t="shared" si="4"/>
        <v>-6.544118616144971</v>
      </c>
    </row>
    <row r="10" spans="1:12" s="2" customFormat="1" ht="15">
      <c r="A10" s="45" t="s">
        <v>7</v>
      </c>
      <c r="B10" s="74">
        <v>1462.17</v>
      </c>
      <c r="C10" s="30">
        <v>1275.3</v>
      </c>
      <c r="D10" s="38">
        <f t="shared" si="2"/>
        <v>87.21968033812757</v>
      </c>
      <c r="E10" s="38">
        <v>1189.95</v>
      </c>
      <c r="F10" s="57">
        <f t="shared" si="0"/>
        <v>85.34999999999991</v>
      </c>
      <c r="G10" s="58">
        <v>4005.9</v>
      </c>
      <c r="H10" s="38">
        <v>4867.6</v>
      </c>
      <c r="I10" s="125">
        <f t="shared" si="1"/>
        <v>-861.7000000000003</v>
      </c>
      <c r="J10" s="30">
        <f t="shared" si="5"/>
        <v>31.411432604093154</v>
      </c>
      <c r="K10" s="38">
        <f t="shared" si="3"/>
        <v>40.90592041682424</v>
      </c>
      <c r="L10" s="53">
        <f t="shared" si="4"/>
        <v>-9.494487812731084</v>
      </c>
    </row>
    <row r="11" spans="1:12" s="2" customFormat="1" ht="15">
      <c r="A11" s="45" t="s">
        <v>8</v>
      </c>
      <c r="B11" s="74">
        <v>65.44</v>
      </c>
      <c r="C11" s="30">
        <v>60.1</v>
      </c>
      <c r="D11" s="38">
        <f t="shared" si="2"/>
        <v>91.8398533007335</v>
      </c>
      <c r="E11" s="38">
        <v>32.8</v>
      </c>
      <c r="F11" s="57">
        <f t="shared" si="0"/>
        <v>27.300000000000004</v>
      </c>
      <c r="G11" s="58">
        <v>118.2</v>
      </c>
      <c r="H11" s="38">
        <v>81.7</v>
      </c>
      <c r="I11" s="125">
        <f t="shared" si="1"/>
        <v>36.5</v>
      </c>
      <c r="J11" s="30">
        <f t="shared" si="5"/>
        <v>19.66722129783694</v>
      </c>
      <c r="K11" s="38">
        <f t="shared" si="3"/>
        <v>24.90853658536586</v>
      </c>
      <c r="L11" s="53">
        <f t="shared" si="4"/>
        <v>-5.24131528752892</v>
      </c>
    </row>
    <row r="12" spans="1:12" s="2" customFormat="1" ht="15">
      <c r="A12" s="45" t="s">
        <v>9</v>
      </c>
      <c r="B12" s="74">
        <v>88.7</v>
      </c>
      <c r="C12" s="30">
        <v>75.4</v>
      </c>
      <c r="D12" s="38">
        <f t="shared" si="2"/>
        <v>85.00563697857947</v>
      </c>
      <c r="E12" s="38">
        <v>79.1</v>
      </c>
      <c r="F12" s="57">
        <f t="shared" si="0"/>
        <v>-3.6999999999999886</v>
      </c>
      <c r="G12" s="58">
        <v>180.5</v>
      </c>
      <c r="H12" s="38">
        <v>158.6</v>
      </c>
      <c r="I12" s="125">
        <f t="shared" si="1"/>
        <v>21.900000000000006</v>
      </c>
      <c r="J12" s="30">
        <f t="shared" si="5"/>
        <v>23.93899204244032</v>
      </c>
      <c r="K12" s="38">
        <f t="shared" si="3"/>
        <v>20.050568900126425</v>
      </c>
      <c r="L12" s="53">
        <f t="shared" si="4"/>
        <v>3.8884231423138935</v>
      </c>
    </row>
    <row r="13" spans="1:12" s="2" customFormat="1" ht="15">
      <c r="A13" s="45" t="s">
        <v>10</v>
      </c>
      <c r="B13" s="74">
        <v>36.79</v>
      </c>
      <c r="C13" s="30">
        <v>29.18</v>
      </c>
      <c r="D13" s="38">
        <f t="shared" si="2"/>
        <v>79.31503125849416</v>
      </c>
      <c r="E13" s="38">
        <v>10.9</v>
      </c>
      <c r="F13" s="57">
        <f t="shared" si="0"/>
        <v>18.28</v>
      </c>
      <c r="G13" s="58">
        <v>37.678</v>
      </c>
      <c r="H13" s="38">
        <v>16.2</v>
      </c>
      <c r="I13" s="125">
        <f t="shared" si="1"/>
        <v>21.477999999999998</v>
      </c>
      <c r="J13" s="30">
        <f t="shared" si="5"/>
        <v>12.912268677176147</v>
      </c>
      <c r="K13" s="38">
        <f t="shared" si="3"/>
        <v>14.862385321100916</v>
      </c>
      <c r="L13" s="53">
        <f t="shared" si="4"/>
        <v>-1.950116643924769</v>
      </c>
    </row>
    <row r="14" spans="1:12" s="2" customFormat="1" ht="15">
      <c r="A14" s="45" t="s">
        <v>11</v>
      </c>
      <c r="B14" s="74">
        <v>969.7</v>
      </c>
      <c r="C14" s="30">
        <v>840.8</v>
      </c>
      <c r="D14" s="38">
        <f t="shared" si="2"/>
        <v>86.70722903990924</v>
      </c>
      <c r="E14" s="38">
        <v>835</v>
      </c>
      <c r="F14" s="57">
        <f t="shared" si="0"/>
        <v>5.7999999999999545</v>
      </c>
      <c r="G14" s="58">
        <v>3780</v>
      </c>
      <c r="H14" s="38">
        <v>4129.4</v>
      </c>
      <c r="I14" s="125">
        <f t="shared" si="1"/>
        <v>-349.39999999999964</v>
      </c>
      <c r="J14" s="30">
        <f t="shared" si="5"/>
        <v>44.95718363463369</v>
      </c>
      <c r="K14" s="38">
        <f t="shared" si="3"/>
        <v>49.453892215568864</v>
      </c>
      <c r="L14" s="53">
        <f t="shared" si="4"/>
        <v>-4.496708580935177</v>
      </c>
    </row>
    <row r="15" spans="1:12" s="2" customFormat="1" ht="15">
      <c r="A15" s="45" t="s">
        <v>12</v>
      </c>
      <c r="B15" s="74">
        <v>750.71</v>
      </c>
      <c r="C15" s="30">
        <v>674</v>
      </c>
      <c r="D15" s="38">
        <f t="shared" si="2"/>
        <v>89.7816733492294</v>
      </c>
      <c r="E15" s="38">
        <v>636.1</v>
      </c>
      <c r="F15" s="57">
        <f t="shared" si="0"/>
        <v>37.89999999999998</v>
      </c>
      <c r="G15" s="58">
        <v>2827.8</v>
      </c>
      <c r="H15" s="38">
        <v>2862.6</v>
      </c>
      <c r="I15" s="125">
        <f t="shared" si="1"/>
        <v>-34.79999999999973</v>
      </c>
      <c r="J15" s="30">
        <f t="shared" si="5"/>
        <v>41.95548961424333</v>
      </c>
      <c r="K15" s="38">
        <f t="shared" si="3"/>
        <v>45.00235811979248</v>
      </c>
      <c r="L15" s="53">
        <f t="shared" si="4"/>
        <v>-3.0468685055491562</v>
      </c>
    </row>
    <row r="16" spans="1:12" s="2" customFormat="1" ht="15">
      <c r="A16" s="45" t="s">
        <v>92</v>
      </c>
      <c r="B16" s="74">
        <v>121.4</v>
      </c>
      <c r="C16" s="30">
        <v>121.4</v>
      </c>
      <c r="D16" s="38">
        <f t="shared" si="2"/>
        <v>100</v>
      </c>
      <c r="E16" s="38">
        <v>96.2</v>
      </c>
      <c r="F16" s="57">
        <f t="shared" si="0"/>
        <v>25.200000000000003</v>
      </c>
      <c r="G16" s="58">
        <v>365.4</v>
      </c>
      <c r="H16" s="38">
        <v>324.5</v>
      </c>
      <c r="I16" s="125">
        <f t="shared" si="1"/>
        <v>40.89999999999998</v>
      </c>
      <c r="J16" s="30">
        <f t="shared" si="5"/>
        <v>30.098846787479406</v>
      </c>
      <c r="K16" s="38">
        <f t="shared" si="3"/>
        <v>33.73180873180873</v>
      </c>
      <c r="L16" s="53">
        <f t="shared" si="4"/>
        <v>-3.6329619443293204</v>
      </c>
    </row>
    <row r="17" spans="1:12" s="2" customFormat="1" ht="15">
      <c r="A17" s="45" t="s">
        <v>13</v>
      </c>
      <c r="B17" s="74">
        <v>877.05</v>
      </c>
      <c r="C17" s="30">
        <v>809.3</v>
      </c>
      <c r="D17" s="38">
        <f t="shared" si="2"/>
        <v>92.27524086426088</v>
      </c>
      <c r="E17" s="38">
        <v>647.2</v>
      </c>
      <c r="F17" s="57">
        <f t="shared" si="0"/>
        <v>162.0999999999999</v>
      </c>
      <c r="G17" s="58">
        <v>2922.9</v>
      </c>
      <c r="H17" s="38">
        <v>2650.4</v>
      </c>
      <c r="I17" s="125">
        <f t="shared" si="1"/>
        <v>272.5</v>
      </c>
      <c r="J17" s="30">
        <f t="shared" si="5"/>
        <v>36.116396886197954</v>
      </c>
      <c r="K17" s="38">
        <f t="shared" si="3"/>
        <v>40.95179233621755</v>
      </c>
      <c r="L17" s="53">
        <f t="shared" si="4"/>
        <v>-4.835395450019597</v>
      </c>
    </row>
    <row r="18" spans="1:12" s="2" customFormat="1" ht="15">
      <c r="A18" s="45" t="s">
        <v>14</v>
      </c>
      <c r="B18" s="74">
        <v>576.76</v>
      </c>
      <c r="C18" s="30">
        <v>548.4</v>
      </c>
      <c r="D18" s="38">
        <f t="shared" si="2"/>
        <v>95.08287675983078</v>
      </c>
      <c r="E18" s="38">
        <v>477.5</v>
      </c>
      <c r="F18" s="57">
        <f t="shared" si="0"/>
        <v>70.89999999999998</v>
      </c>
      <c r="G18" s="58">
        <v>1630</v>
      </c>
      <c r="H18" s="38">
        <v>1874.3</v>
      </c>
      <c r="I18" s="125">
        <f t="shared" si="1"/>
        <v>-244.29999999999995</v>
      </c>
      <c r="J18" s="30">
        <f t="shared" si="5"/>
        <v>29.722830051057624</v>
      </c>
      <c r="K18" s="38">
        <f t="shared" si="3"/>
        <v>39.25235602094241</v>
      </c>
      <c r="L18" s="53">
        <f t="shared" si="4"/>
        <v>-9.529525969884784</v>
      </c>
    </row>
    <row r="19" spans="1:12" s="2" customFormat="1" ht="15">
      <c r="A19" s="45" t="s">
        <v>15</v>
      </c>
      <c r="B19" s="74">
        <v>124.06</v>
      </c>
      <c r="C19" s="30">
        <v>100</v>
      </c>
      <c r="D19" s="38">
        <f t="shared" si="2"/>
        <v>80.60615831049492</v>
      </c>
      <c r="E19" s="38">
        <v>68.7</v>
      </c>
      <c r="F19" s="57">
        <f t="shared" si="0"/>
        <v>31.299999999999997</v>
      </c>
      <c r="G19" s="58">
        <v>222.9</v>
      </c>
      <c r="H19" s="38">
        <v>187.9</v>
      </c>
      <c r="I19" s="125">
        <f t="shared" si="1"/>
        <v>35</v>
      </c>
      <c r="J19" s="30">
        <f t="shared" si="5"/>
        <v>22.29</v>
      </c>
      <c r="K19" s="38">
        <f t="shared" si="3"/>
        <v>27.35080058224163</v>
      </c>
      <c r="L19" s="53">
        <f t="shared" si="4"/>
        <v>-5.0608005822416295</v>
      </c>
    </row>
    <row r="20" spans="1:12" s="2" customFormat="1" ht="15">
      <c r="A20" s="45" t="s">
        <v>16</v>
      </c>
      <c r="B20" s="74">
        <v>1008.26</v>
      </c>
      <c r="C20" s="30">
        <v>930.8</v>
      </c>
      <c r="D20" s="38">
        <f t="shared" si="2"/>
        <v>92.31745779858369</v>
      </c>
      <c r="E20" s="38">
        <v>897.6</v>
      </c>
      <c r="F20" s="57">
        <f t="shared" si="0"/>
        <v>33.19999999999993</v>
      </c>
      <c r="G20" s="58">
        <v>2988.3</v>
      </c>
      <c r="H20" s="38">
        <v>3665.4</v>
      </c>
      <c r="I20" s="125">
        <f t="shared" si="1"/>
        <v>-677.0999999999999</v>
      </c>
      <c r="J20" s="30">
        <f t="shared" si="5"/>
        <v>32.104641168886985</v>
      </c>
      <c r="K20" s="38">
        <f t="shared" si="3"/>
        <v>40.83556149732621</v>
      </c>
      <c r="L20" s="53">
        <f t="shared" si="4"/>
        <v>-8.730920328439225</v>
      </c>
    </row>
    <row r="21" spans="1:12" s="2" customFormat="1" ht="15">
      <c r="A21" s="45" t="s">
        <v>17</v>
      </c>
      <c r="B21" s="74">
        <v>67.12</v>
      </c>
      <c r="C21" s="30">
        <v>50.6</v>
      </c>
      <c r="D21" s="38">
        <f t="shared" si="2"/>
        <v>75.38736591179976</v>
      </c>
      <c r="E21" s="38">
        <v>20.9</v>
      </c>
      <c r="F21" s="57">
        <f t="shared" si="0"/>
        <v>29.700000000000003</v>
      </c>
      <c r="G21" s="58">
        <v>74.5</v>
      </c>
      <c r="H21" s="38">
        <v>43</v>
      </c>
      <c r="I21" s="125">
        <f t="shared" si="1"/>
        <v>31.5</v>
      </c>
      <c r="J21" s="30">
        <f t="shared" si="5"/>
        <v>14.723320158102766</v>
      </c>
      <c r="K21" s="38">
        <f t="shared" si="3"/>
        <v>20.57416267942584</v>
      </c>
      <c r="L21" s="53">
        <f t="shared" si="4"/>
        <v>-5.850842521323074</v>
      </c>
    </row>
    <row r="22" spans="1:12" s="2" customFormat="1" ht="15">
      <c r="A22" s="45" t="s">
        <v>18</v>
      </c>
      <c r="B22" s="74">
        <v>546.62</v>
      </c>
      <c r="C22" s="30">
        <v>519.9</v>
      </c>
      <c r="D22" s="38">
        <f t="shared" si="2"/>
        <v>95.1117778346932</v>
      </c>
      <c r="E22" s="38">
        <v>389.02</v>
      </c>
      <c r="F22" s="57">
        <f t="shared" si="0"/>
        <v>130.88</v>
      </c>
      <c r="G22" s="58">
        <v>1725.1</v>
      </c>
      <c r="H22" s="38">
        <v>1437.44</v>
      </c>
      <c r="I22" s="125">
        <f t="shared" si="1"/>
        <v>287.65999999999985</v>
      </c>
      <c r="J22" s="30">
        <f t="shared" si="5"/>
        <v>33.181381034814386</v>
      </c>
      <c r="K22" s="38">
        <f t="shared" si="3"/>
        <v>36.95028533237366</v>
      </c>
      <c r="L22" s="53">
        <f t="shared" si="4"/>
        <v>-3.768904297559274</v>
      </c>
    </row>
    <row r="23" spans="1:12" s="2" customFormat="1" ht="15">
      <c r="A23" s="45" t="s">
        <v>19</v>
      </c>
      <c r="B23" s="74">
        <v>49.92</v>
      </c>
      <c r="C23" s="30">
        <v>34.1</v>
      </c>
      <c r="D23" s="38">
        <f t="shared" si="2"/>
        <v>68.30929487179486</v>
      </c>
      <c r="E23" s="38">
        <v>17.345</v>
      </c>
      <c r="F23" s="57">
        <f t="shared" si="0"/>
        <v>16.755000000000003</v>
      </c>
      <c r="G23" s="58">
        <v>64.75</v>
      </c>
      <c r="H23" s="38">
        <v>37.868</v>
      </c>
      <c r="I23" s="125">
        <f t="shared" si="1"/>
        <v>26.881999999999998</v>
      </c>
      <c r="J23" s="30">
        <f t="shared" si="5"/>
        <v>18.988269794721408</v>
      </c>
      <c r="K23" s="38">
        <f t="shared" si="3"/>
        <v>21.832228307869705</v>
      </c>
      <c r="L23" s="53">
        <f t="shared" si="4"/>
        <v>-2.843958513148298</v>
      </c>
    </row>
    <row r="24" spans="1:12" s="2" customFormat="1" ht="15" hidden="1">
      <c r="A24" s="45"/>
      <c r="B24" s="74">
        <v>0.62</v>
      </c>
      <c r="C24" s="30"/>
      <c r="D24" s="38">
        <f t="shared" si="2"/>
        <v>0</v>
      </c>
      <c r="E24" s="38"/>
      <c r="F24" s="57"/>
      <c r="G24" s="58"/>
      <c r="H24" s="38"/>
      <c r="I24" s="125"/>
      <c r="J24" s="30">
        <f t="shared" si="5"/>
      </c>
      <c r="K24" s="38">
        <f t="shared" si="3"/>
      </c>
      <c r="L24" s="53" t="e">
        <f t="shared" si="4"/>
        <v>#VALUE!</v>
      </c>
    </row>
    <row r="25" spans="1:12" s="15" customFormat="1" ht="15.75">
      <c r="A25" s="44" t="s">
        <v>20</v>
      </c>
      <c r="B25" s="73">
        <v>306.52</v>
      </c>
      <c r="C25" s="26">
        <f>SUM(C26:C35)-C29</f>
        <v>240.85</v>
      </c>
      <c r="D25" s="32">
        <f t="shared" si="2"/>
        <v>78.57562312410283</v>
      </c>
      <c r="E25" s="32">
        <v>157.57800000000003</v>
      </c>
      <c r="F25" s="51">
        <f t="shared" si="0"/>
        <v>83.27199999999996</v>
      </c>
      <c r="G25" s="136">
        <f>SUM(G26:G35)-G29</f>
        <v>617.472</v>
      </c>
      <c r="H25" s="32">
        <v>508.10799999999995</v>
      </c>
      <c r="I25" s="124">
        <f aca="true" t="shared" si="6" ref="I25:I43">G25-H25</f>
        <v>109.36400000000003</v>
      </c>
      <c r="J25" s="29">
        <f t="shared" si="5"/>
        <v>25.637201577745486</v>
      </c>
      <c r="K25" s="37">
        <f t="shared" si="3"/>
        <v>32.24485651550342</v>
      </c>
      <c r="L25" s="56">
        <f t="shared" si="4"/>
        <v>-6.607654937757935</v>
      </c>
    </row>
    <row r="26" spans="1:12" s="2" customFormat="1" ht="15.75" hidden="1">
      <c r="A26" s="45" t="s">
        <v>61</v>
      </c>
      <c r="B26" s="74"/>
      <c r="C26" s="27"/>
      <c r="D26" s="32" t="e">
        <f t="shared" si="2"/>
        <v>#DIV/0!</v>
      </c>
      <c r="E26" s="33"/>
      <c r="F26" s="51">
        <f t="shared" si="0"/>
        <v>0</v>
      </c>
      <c r="G26" s="137"/>
      <c r="H26" s="33"/>
      <c r="I26" s="124">
        <f t="shared" si="6"/>
        <v>0</v>
      </c>
      <c r="J26" s="30">
        <f t="shared" si="5"/>
      </c>
      <c r="K26" s="38">
        <f t="shared" si="3"/>
      </c>
      <c r="L26" s="53" t="e">
        <f t="shared" si="4"/>
        <v>#VALUE!</v>
      </c>
    </row>
    <row r="27" spans="1:12" s="2" customFormat="1" ht="15.75" hidden="1">
      <c r="A27" s="45" t="s">
        <v>21</v>
      </c>
      <c r="B27" s="74"/>
      <c r="C27" s="27"/>
      <c r="D27" s="32" t="e">
        <f t="shared" si="2"/>
        <v>#DIV/0!</v>
      </c>
      <c r="E27" s="33"/>
      <c r="F27" s="51">
        <f t="shared" si="0"/>
        <v>0</v>
      </c>
      <c r="G27" s="137"/>
      <c r="H27" s="33"/>
      <c r="I27" s="124">
        <f t="shared" si="6"/>
        <v>0</v>
      </c>
      <c r="J27" s="30">
        <f t="shared" si="5"/>
      </c>
      <c r="K27" s="38">
        <f t="shared" si="3"/>
      </c>
      <c r="L27" s="53" t="e">
        <f t="shared" si="4"/>
        <v>#VALUE!</v>
      </c>
    </row>
    <row r="28" spans="1:12" s="2" customFormat="1" ht="15">
      <c r="A28" s="45" t="s">
        <v>22</v>
      </c>
      <c r="B28" s="74">
        <v>1.94</v>
      </c>
      <c r="C28" s="27">
        <v>0.804</v>
      </c>
      <c r="D28" s="33">
        <f t="shared" si="2"/>
        <v>41.44329896907217</v>
      </c>
      <c r="E28" s="33"/>
      <c r="F28" s="53">
        <f t="shared" si="0"/>
        <v>0.804</v>
      </c>
      <c r="G28" s="137">
        <v>1.616</v>
      </c>
      <c r="H28" s="33"/>
      <c r="I28" s="126">
        <f t="shared" si="6"/>
        <v>1.616</v>
      </c>
      <c r="J28" s="30">
        <f t="shared" si="5"/>
        <v>20.09950248756219</v>
      </c>
      <c r="K28" s="38">
        <f t="shared" si="3"/>
      </c>
      <c r="L28" s="53"/>
    </row>
    <row r="29" spans="1:12" s="2" customFormat="1" ht="15.75" hidden="1">
      <c r="A29" s="45" t="s">
        <v>62</v>
      </c>
      <c r="B29" s="74"/>
      <c r="C29" s="27"/>
      <c r="D29" s="32" t="e">
        <f t="shared" si="2"/>
        <v>#DIV/0!</v>
      </c>
      <c r="E29" s="33"/>
      <c r="F29" s="51">
        <f t="shared" si="0"/>
        <v>0</v>
      </c>
      <c r="G29" s="137"/>
      <c r="H29" s="33"/>
      <c r="I29" s="124">
        <f t="shared" si="6"/>
        <v>0</v>
      </c>
      <c r="J29" s="30">
        <f t="shared" si="5"/>
      </c>
      <c r="K29" s="38">
        <f t="shared" si="3"/>
      </c>
      <c r="L29" s="53" t="e">
        <f t="shared" si="4"/>
        <v>#VALUE!</v>
      </c>
    </row>
    <row r="30" spans="1:12" s="2" customFormat="1" ht="15">
      <c r="A30" s="45" t="s">
        <v>23</v>
      </c>
      <c r="B30" s="74">
        <v>117.62</v>
      </c>
      <c r="C30" s="27">
        <v>92.775</v>
      </c>
      <c r="D30" s="38">
        <f t="shared" si="2"/>
        <v>78.87689168508757</v>
      </c>
      <c r="E30" s="33">
        <v>52.031</v>
      </c>
      <c r="F30" s="57">
        <f t="shared" si="0"/>
        <v>40.74400000000001</v>
      </c>
      <c r="G30" s="137">
        <v>151.252</v>
      </c>
      <c r="H30" s="33">
        <v>86.566</v>
      </c>
      <c r="I30" s="125">
        <f t="shared" si="6"/>
        <v>64.686</v>
      </c>
      <c r="J30" s="30">
        <f t="shared" si="5"/>
        <v>16.303098895176504</v>
      </c>
      <c r="K30" s="38">
        <f t="shared" si="3"/>
        <v>16.637389248717113</v>
      </c>
      <c r="L30" s="53">
        <f t="shared" si="4"/>
        <v>-0.33429035354060943</v>
      </c>
    </row>
    <row r="31" spans="1:12" s="2" customFormat="1" ht="15">
      <c r="A31" s="45" t="s">
        <v>24</v>
      </c>
      <c r="B31" s="74">
        <v>103.56</v>
      </c>
      <c r="C31" s="27">
        <v>83.1</v>
      </c>
      <c r="D31" s="33">
        <f t="shared" si="2"/>
        <v>80.2433371958285</v>
      </c>
      <c r="E31" s="33">
        <v>66.9</v>
      </c>
      <c r="F31" s="53">
        <f t="shared" si="0"/>
        <v>16.19999999999999</v>
      </c>
      <c r="G31" s="137">
        <v>288.7</v>
      </c>
      <c r="H31" s="33">
        <v>299.2</v>
      </c>
      <c r="I31" s="126">
        <f t="shared" si="6"/>
        <v>-10.5</v>
      </c>
      <c r="J31" s="30">
        <f t="shared" si="5"/>
        <v>34.74127557160048</v>
      </c>
      <c r="K31" s="38">
        <f t="shared" si="3"/>
        <v>44.723467862481314</v>
      </c>
      <c r="L31" s="53">
        <f t="shared" si="4"/>
        <v>-9.982192290880832</v>
      </c>
    </row>
    <row r="32" spans="1:12" s="2" customFormat="1" ht="15">
      <c r="A32" s="45" t="s">
        <v>25</v>
      </c>
      <c r="B32" s="74">
        <v>41.15</v>
      </c>
      <c r="C32" s="27">
        <v>36.571</v>
      </c>
      <c r="D32" s="38">
        <f t="shared" si="2"/>
        <v>88.87241798298906</v>
      </c>
      <c r="E32" s="38">
        <v>20.257</v>
      </c>
      <c r="F32" s="57">
        <f t="shared" si="0"/>
        <v>16.313999999999997</v>
      </c>
      <c r="G32" s="58">
        <v>116.404</v>
      </c>
      <c r="H32" s="38">
        <v>70.9</v>
      </c>
      <c r="I32" s="125">
        <f t="shared" si="6"/>
        <v>45.50399999999999</v>
      </c>
      <c r="J32" s="30">
        <f t="shared" si="5"/>
        <v>31.829591753028357</v>
      </c>
      <c r="K32" s="38">
        <f t="shared" si="3"/>
        <v>35.0002468282569</v>
      </c>
      <c r="L32" s="53">
        <f t="shared" si="4"/>
        <v>-3.1706550752285416</v>
      </c>
    </row>
    <row r="33" spans="1:12" s="2" customFormat="1" ht="15" hidden="1">
      <c r="A33" s="45" t="s">
        <v>26</v>
      </c>
      <c r="B33" s="74"/>
      <c r="C33" s="27"/>
      <c r="D33" s="33" t="e">
        <f t="shared" si="2"/>
        <v>#DIV/0!</v>
      </c>
      <c r="E33" s="33"/>
      <c r="F33" s="53">
        <f t="shared" si="0"/>
        <v>0</v>
      </c>
      <c r="G33" s="137"/>
      <c r="H33" s="33"/>
      <c r="I33" s="126">
        <f t="shared" si="6"/>
        <v>0</v>
      </c>
      <c r="J33" s="30">
        <f t="shared" si="5"/>
      </c>
      <c r="K33" s="38">
        <f t="shared" si="3"/>
      </c>
      <c r="L33" s="53" t="e">
        <f t="shared" si="4"/>
        <v>#VALUE!</v>
      </c>
    </row>
    <row r="34" spans="1:12" s="2" customFormat="1" ht="15">
      <c r="A34" s="45" t="s">
        <v>27</v>
      </c>
      <c r="B34" s="74">
        <v>12.35</v>
      </c>
      <c r="C34" s="27">
        <v>7.4</v>
      </c>
      <c r="D34" s="33">
        <f t="shared" si="2"/>
        <v>59.91902834008097</v>
      </c>
      <c r="E34" s="33">
        <v>4.59</v>
      </c>
      <c r="F34" s="53">
        <f t="shared" si="0"/>
        <v>2.8100000000000005</v>
      </c>
      <c r="G34" s="137">
        <v>17.2</v>
      </c>
      <c r="H34" s="33">
        <v>13.242</v>
      </c>
      <c r="I34" s="126">
        <f t="shared" si="6"/>
        <v>3.9579999999999984</v>
      </c>
      <c r="J34" s="30">
        <f t="shared" si="5"/>
        <v>23.243243243243242</v>
      </c>
      <c r="K34" s="38">
        <f t="shared" si="3"/>
        <v>28.849673202614383</v>
      </c>
      <c r="L34" s="53">
        <f t="shared" si="4"/>
        <v>-5.606429959371141</v>
      </c>
    </row>
    <row r="35" spans="1:12" s="2" customFormat="1" ht="15">
      <c r="A35" s="45" t="s">
        <v>28</v>
      </c>
      <c r="B35" s="74">
        <v>29.9</v>
      </c>
      <c r="C35" s="27">
        <v>20.2</v>
      </c>
      <c r="D35" s="38">
        <f t="shared" si="2"/>
        <v>67.55852842809364</v>
      </c>
      <c r="E35" s="38">
        <v>13.8</v>
      </c>
      <c r="F35" s="57">
        <f t="shared" si="0"/>
        <v>6.399999999999999</v>
      </c>
      <c r="G35" s="58">
        <v>42.3</v>
      </c>
      <c r="H35" s="38">
        <v>38.2</v>
      </c>
      <c r="I35" s="125">
        <f t="shared" si="6"/>
        <v>4.099999999999994</v>
      </c>
      <c r="J35" s="30">
        <f t="shared" si="5"/>
        <v>20.940594059405942</v>
      </c>
      <c r="K35" s="38">
        <f t="shared" si="3"/>
        <v>27.681159420289852</v>
      </c>
      <c r="L35" s="53">
        <f t="shared" si="4"/>
        <v>-6.74056536088391</v>
      </c>
    </row>
    <row r="36" spans="1:12" s="15" customFormat="1" ht="15.75">
      <c r="A36" s="44" t="s">
        <v>93</v>
      </c>
      <c r="B36" s="73">
        <v>9070.71</v>
      </c>
      <c r="C36" s="26">
        <f>SUM(C37:C44)</f>
        <v>7864.884999999999</v>
      </c>
      <c r="D36" s="32">
        <f t="shared" si="2"/>
        <v>86.70638792332684</v>
      </c>
      <c r="E36" s="32">
        <v>7934.8495</v>
      </c>
      <c r="F36" s="51">
        <f t="shared" si="0"/>
        <v>-69.96450000000095</v>
      </c>
      <c r="G36" s="136">
        <f>SUM(G37:G44)</f>
        <v>26694.326999999997</v>
      </c>
      <c r="H36" s="32">
        <v>32866.4469</v>
      </c>
      <c r="I36" s="124">
        <f t="shared" si="6"/>
        <v>-6172.119900000005</v>
      </c>
      <c r="J36" s="29">
        <f t="shared" si="5"/>
        <v>33.941153621445196</v>
      </c>
      <c r="K36" s="37">
        <f t="shared" si="3"/>
        <v>41.42037842053589</v>
      </c>
      <c r="L36" s="56">
        <f t="shared" si="4"/>
        <v>-7.479224799090694</v>
      </c>
    </row>
    <row r="37" spans="1:12" s="23" customFormat="1" ht="15">
      <c r="A37" s="45" t="s">
        <v>63</v>
      </c>
      <c r="B37" s="74">
        <v>146.68</v>
      </c>
      <c r="C37" s="27">
        <v>105.41</v>
      </c>
      <c r="D37" s="33">
        <f>C37/B37*100</f>
        <v>71.8639214616853</v>
      </c>
      <c r="E37" s="33">
        <v>95.5</v>
      </c>
      <c r="F37" s="53">
        <f t="shared" si="0"/>
        <v>9.909999999999997</v>
      </c>
      <c r="G37" s="137">
        <v>467.8</v>
      </c>
      <c r="H37" s="33">
        <v>442.6</v>
      </c>
      <c r="I37" s="126">
        <f t="shared" si="6"/>
        <v>25.19999999999999</v>
      </c>
      <c r="J37" s="30">
        <f t="shared" si="5"/>
        <v>44.37909116782089</v>
      </c>
      <c r="K37" s="38">
        <f t="shared" si="3"/>
        <v>46.3455497382199</v>
      </c>
      <c r="L37" s="53">
        <f t="shared" si="4"/>
        <v>-1.9664585703990127</v>
      </c>
    </row>
    <row r="38" spans="1:12" s="2" customFormat="1" ht="15">
      <c r="A38" s="45" t="s">
        <v>67</v>
      </c>
      <c r="B38" s="74">
        <v>247.49</v>
      </c>
      <c r="C38" s="27">
        <v>200</v>
      </c>
      <c r="D38" s="33">
        <f aca="true" t="shared" si="7" ref="D38:D44">C38/B38*100</f>
        <v>80.81134591296617</v>
      </c>
      <c r="E38" s="33">
        <v>223.5</v>
      </c>
      <c r="F38" s="53">
        <f t="shared" si="0"/>
        <v>-23.5</v>
      </c>
      <c r="G38" s="137">
        <v>419.6</v>
      </c>
      <c r="H38" s="33">
        <v>566.1</v>
      </c>
      <c r="I38" s="126">
        <f t="shared" si="6"/>
        <v>-146.5</v>
      </c>
      <c r="J38" s="30">
        <f t="shared" si="5"/>
        <v>20.980000000000004</v>
      </c>
      <c r="K38" s="38">
        <f aca="true" t="shared" si="8" ref="K38:K70">IF(E38&gt;0,H38/E38*10,"")</f>
        <v>25.328859060402685</v>
      </c>
      <c r="L38" s="53">
        <f t="shared" si="4"/>
        <v>-4.348859060402681</v>
      </c>
    </row>
    <row r="39" spans="1:12" s="5" customFormat="1" ht="15">
      <c r="A39" s="46" t="s">
        <v>99</v>
      </c>
      <c r="B39" s="75">
        <v>523.2</v>
      </c>
      <c r="C39" s="34">
        <v>523.2</v>
      </c>
      <c r="D39" s="33">
        <f t="shared" si="7"/>
        <v>100</v>
      </c>
      <c r="E39" s="35">
        <v>533.4495</v>
      </c>
      <c r="F39" s="54">
        <f>C39-E39</f>
        <v>-10.249499999999898</v>
      </c>
      <c r="G39" s="138">
        <v>906.2</v>
      </c>
      <c r="H39" s="35">
        <v>1668.3469</v>
      </c>
      <c r="I39" s="127">
        <f t="shared" si="6"/>
        <v>-762.1469</v>
      </c>
      <c r="J39" s="30">
        <f t="shared" si="5"/>
        <v>17.32033639143731</v>
      </c>
      <c r="K39" s="38">
        <f t="shared" si="8"/>
        <v>31.274692356071196</v>
      </c>
      <c r="L39" s="53">
        <f t="shared" si="4"/>
        <v>-13.954355964633887</v>
      </c>
    </row>
    <row r="40" spans="1:12" s="2" customFormat="1" ht="15">
      <c r="A40" s="45" t="s">
        <v>30</v>
      </c>
      <c r="B40" s="74">
        <v>2434.05</v>
      </c>
      <c r="C40" s="27">
        <v>2027.2</v>
      </c>
      <c r="D40" s="33">
        <f t="shared" si="7"/>
        <v>83.28505987962448</v>
      </c>
      <c r="E40" s="33">
        <v>2005.4</v>
      </c>
      <c r="F40" s="53">
        <f t="shared" si="0"/>
        <v>21.799999999999955</v>
      </c>
      <c r="G40" s="137">
        <v>11390.3</v>
      </c>
      <c r="H40" s="33">
        <v>12229.8</v>
      </c>
      <c r="I40" s="126">
        <f t="shared" si="6"/>
        <v>-839.5</v>
      </c>
      <c r="J40" s="30">
        <f t="shared" si="5"/>
        <v>56.18735201262825</v>
      </c>
      <c r="K40" s="38">
        <f t="shared" si="8"/>
        <v>60.984342275855184</v>
      </c>
      <c r="L40" s="53">
        <f t="shared" si="4"/>
        <v>-4.796990263226931</v>
      </c>
    </row>
    <row r="41" spans="1:12" s="2" customFormat="1" ht="15">
      <c r="A41" s="45" t="s">
        <v>31</v>
      </c>
      <c r="B41" s="74">
        <v>15.99</v>
      </c>
      <c r="C41" s="27">
        <v>5.275</v>
      </c>
      <c r="D41" s="38">
        <f t="shared" si="7"/>
        <v>32.98936835522201</v>
      </c>
      <c r="E41" s="38">
        <v>7.5</v>
      </c>
      <c r="F41" s="57">
        <f t="shared" si="0"/>
        <v>-2.2249999999999996</v>
      </c>
      <c r="G41" s="58">
        <v>9.327</v>
      </c>
      <c r="H41" s="38">
        <v>19.6</v>
      </c>
      <c r="I41" s="125">
        <f t="shared" si="6"/>
        <v>-10.273000000000001</v>
      </c>
      <c r="J41" s="30">
        <f t="shared" si="5"/>
        <v>17.681516587677724</v>
      </c>
      <c r="K41" s="38">
        <f t="shared" si="8"/>
        <v>26.133333333333336</v>
      </c>
      <c r="L41" s="195">
        <f t="shared" si="4"/>
        <v>-8.451816745655613</v>
      </c>
    </row>
    <row r="42" spans="1:12" s="2" customFormat="1" ht="15">
      <c r="A42" s="45" t="s">
        <v>32</v>
      </c>
      <c r="B42" s="74">
        <v>2205.06</v>
      </c>
      <c r="C42" s="27">
        <v>1837.1</v>
      </c>
      <c r="D42" s="33">
        <f t="shared" si="7"/>
        <v>83.31292572537708</v>
      </c>
      <c r="E42" s="33">
        <v>1975.4</v>
      </c>
      <c r="F42" s="57">
        <f t="shared" si="0"/>
        <v>-138.30000000000018</v>
      </c>
      <c r="G42" s="58">
        <v>3386.1</v>
      </c>
      <c r="H42" s="38">
        <v>5371.4</v>
      </c>
      <c r="I42" s="125">
        <f t="shared" si="6"/>
        <v>-1985.2999999999997</v>
      </c>
      <c r="J42" s="30">
        <f t="shared" si="5"/>
        <v>18.43176745958304</v>
      </c>
      <c r="K42" s="38">
        <f t="shared" si="8"/>
        <v>27.19145489521109</v>
      </c>
      <c r="L42" s="53">
        <f aca="true" t="shared" si="9" ref="L42:L100">J42-K42</f>
        <v>-8.759687435628052</v>
      </c>
    </row>
    <row r="43" spans="1:12" s="2" customFormat="1" ht="15">
      <c r="A43" s="45" t="s">
        <v>33</v>
      </c>
      <c r="B43" s="74">
        <v>3492.46</v>
      </c>
      <c r="C43" s="27">
        <v>3166.7</v>
      </c>
      <c r="D43" s="33">
        <f t="shared" si="7"/>
        <v>90.67247727962524</v>
      </c>
      <c r="E43" s="33">
        <v>3094.1</v>
      </c>
      <c r="F43" s="53">
        <f t="shared" si="0"/>
        <v>72.59999999999991</v>
      </c>
      <c r="G43" s="137">
        <v>10115</v>
      </c>
      <c r="H43" s="33">
        <v>12568.6</v>
      </c>
      <c r="I43" s="126">
        <f t="shared" si="6"/>
        <v>-2453.6000000000004</v>
      </c>
      <c r="J43" s="30">
        <f t="shared" si="5"/>
        <v>31.94176903401017</v>
      </c>
      <c r="K43" s="38">
        <f t="shared" si="8"/>
        <v>40.62118225008888</v>
      </c>
      <c r="L43" s="53">
        <f t="shared" si="9"/>
        <v>-8.679413216078707</v>
      </c>
    </row>
    <row r="44" spans="1:12" s="2" customFormat="1" ht="15" hidden="1">
      <c r="A44" s="45" t="s">
        <v>100</v>
      </c>
      <c r="B44" s="74">
        <v>999999999</v>
      </c>
      <c r="C44" s="27"/>
      <c r="D44" s="33">
        <f t="shared" si="7"/>
        <v>0</v>
      </c>
      <c r="E44" s="33"/>
      <c r="F44" s="53">
        <f t="shared" si="0"/>
        <v>0</v>
      </c>
      <c r="G44" s="137"/>
      <c r="H44" s="33"/>
      <c r="I44" s="126"/>
      <c r="J44" s="30">
        <f t="shared" si="5"/>
      </c>
      <c r="K44" s="38">
        <f t="shared" si="8"/>
      </c>
      <c r="L44" s="57" t="e">
        <f>J44-K44</f>
        <v>#VALUE!</v>
      </c>
    </row>
    <row r="45" spans="1:12" s="15" customFormat="1" ht="15.75">
      <c r="A45" s="44" t="s">
        <v>98</v>
      </c>
      <c r="B45" s="73">
        <v>3263.49</v>
      </c>
      <c r="C45" s="28">
        <f>SUM(C46:C52)</f>
        <v>2597.7082589552033</v>
      </c>
      <c r="D45" s="37">
        <f>C45/B45*100</f>
        <v>79.59908744795307</v>
      </c>
      <c r="E45" s="36">
        <v>2545.673</v>
      </c>
      <c r="F45" s="155">
        <f>SUM(F46:F52)</f>
        <v>52.035258955203496</v>
      </c>
      <c r="G45" s="139">
        <f>SUM(G46:G52)</f>
        <v>9382.174</v>
      </c>
      <c r="H45" s="36">
        <v>10508.207999999999</v>
      </c>
      <c r="I45" s="124">
        <f aca="true" t="shared" si="10" ref="I45:I52">G45-H45</f>
        <v>-1126.0339999999978</v>
      </c>
      <c r="J45" s="29">
        <f t="shared" si="5"/>
        <v>36.11711964827607</v>
      </c>
      <c r="K45" s="37">
        <f t="shared" si="8"/>
        <v>41.278703117014636</v>
      </c>
      <c r="L45" s="56">
        <f t="shared" si="9"/>
        <v>-5.161583468738563</v>
      </c>
    </row>
    <row r="46" spans="1:12" s="2" customFormat="1" ht="15">
      <c r="A46" s="45" t="s">
        <v>64</v>
      </c>
      <c r="B46" s="74">
        <v>141.71</v>
      </c>
      <c r="C46" s="27">
        <v>103.7318066157761</v>
      </c>
      <c r="D46" s="33">
        <f>C46/B46*100</f>
        <v>73.20006112185173</v>
      </c>
      <c r="E46" s="33">
        <v>77.4</v>
      </c>
      <c r="F46" s="53">
        <f t="shared" si="0"/>
        <v>26.331806615776088</v>
      </c>
      <c r="G46" s="137">
        <v>207.2</v>
      </c>
      <c r="H46" s="33">
        <v>197.4</v>
      </c>
      <c r="I46" s="126">
        <f t="shared" si="10"/>
        <v>9.799999999999983</v>
      </c>
      <c r="J46" s="30">
        <f t="shared" si="5"/>
        <v>19.974587039390087</v>
      </c>
      <c r="K46" s="38">
        <f t="shared" si="8"/>
        <v>25.503875968992247</v>
      </c>
      <c r="L46" s="57">
        <f t="shared" si="9"/>
        <v>-5.52928892960216</v>
      </c>
    </row>
    <row r="47" spans="1:12" s="2" customFormat="1" ht="15">
      <c r="A47" s="45" t="s">
        <v>65</v>
      </c>
      <c r="B47" s="74">
        <v>44.65</v>
      </c>
      <c r="C47" s="27">
        <v>26.03009708737864</v>
      </c>
      <c r="D47" s="33">
        <f aca="true" t="shared" si="11" ref="D47:D52">C47/B47*100</f>
        <v>58.29808978136314</v>
      </c>
      <c r="E47" s="33">
        <v>20</v>
      </c>
      <c r="F47" s="53">
        <f t="shared" si="0"/>
        <v>6.030097087378639</v>
      </c>
      <c r="G47" s="137">
        <v>66.2</v>
      </c>
      <c r="H47" s="33">
        <v>60.7</v>
      </c>
      <c r="I47" s="126">
        <f t="shared" si="10"/>
        <v>5.5</v>
      </c>
      <c r="J47" s="30">
        <f t="shared" si="5"/>
        <v>25.4320987654321</v>
      </c>
      <c r="K47" s="38">
        <f t="shared" si="8"/>
        <v>30.35</v>
      </c>
      <c r="L47" s="53">
        <f t="shared" si="9"/>
        <v>-4.9179012345679</v>
      </c>
    </row>
    <row r="48" spans="1:12" s="2" customFormat="1" ht="15">
      <c r="A48" s="45" t="s">
        <v>66</v>
      </c>
      <c r="B48" s="74">
        <v>209.09</v>
      </c>
      <c r="C48" s="27">
        <v>73.6</v>
      </c>
      <c r="D48" s="33">
        <f>C48/B48*100</f>
        <v>35.20015304414367</v>
      </c>
      <c r="E48" s="33">
        <v>56.3</v>
      </c>
      <c r="F48" s="53">
        <f t="shared" si="0"/>
        <v>17.299999999999997</v>
      </c>
      <c r="G48" s="137">
        <v>271.4</v>
      </c>
      <c r="H48" s="33">
        <v>186.3</v>
      </c>
      <c r="I48" s="126">
        <f t="shared" si="10"/>
        <v>85.09999999999997</v>
      </c>
      <c r="J48" s="30">
        <f t="shared" si="5"/>
        <v>36.875</v>
      </c>
      <c r="K48" s="38">
        <f t="shared" si="8"/>
        <v>33.09058614564832</v>
      </c>
      <c r="L48" s="57">
        <f t="shared" si="9"/>
        <v>3.7844138543516834</v>
      </c>
    </row>
    <row r="49" spans="1:12" s="2" customFormat="1" ht="15">
      <c r="A49" s="45" t="s">
        <v>29</v>
      </c>
      <c r="B49" s="74">
        <v>103.13</v>
      </c>
      <c r="C49" s="27">
        <v>25.217</v>
      </c>
      <c r="D49" s="33">
        <f t="shared" si="11"/>
        <v>24.451662949675168</v>
      </c>
      <c r="E49" s="33">
        <v>23.975</v>
      </c>
      <c r="F49" s="53">
        <f t="shared" si="0"/>
        <v>1.2419999999999973</v>
      </c>
      <c r="G49" s="137">
        <v>104.03</v>
      </c>
      <c r="H49" s="33">
        <v>82.201</v>
      </c>
      <c r="I49" s="126">
        <f t="shared" si="10"/>
        <v>21.829000000000008</v>
      </c>
      <c r="J49" s="30">
        <f t="shared" si="5"/>
        <v>41.25391600904152</v>
      </c>
      <c r="K49" s="38">
        <f t="shared" si="8"/>
        <v>34.28613138686131</v>
      </c>
      <c r="L49" s="57">
        <f t="shared" si="9"/>
        <v>6.967784622180211</v>
      </c>
    </row>
    <row r="50" spans="1:12" s="2" customFormat="1" ht="15">
      <c r="A50" s="45" t="s">
        <v>68</v>
      </c>
      <c r="B50" s="74">
        <v>136.15</v>
      </c>
      <c r="C50" s="27">
        <v>45.5098814229249</v>
      </c>
      <c r="D50" s="33">
        <f t="shared" si="11"/>
        <v>33.42628088352912</v>
      </c>
      <c r="E50" s="33">
        <v>37.6</v>
      </c>
      <c r="F50" s="53">
        <f t="shared" si="0"/>
        <v>7.909881422924897</v>
      </c>
      <c r="G50" s="137">
        <v>151.5</v>
      </c>
      <c r="H50" s="33">
        <v>113.1</v>
      </c>
      <c r="I50" s="126">
        <f t="shared" si="10"/>
        <v>38.400000000000006</v>
      </c>
      <c r="J50" s="30">
        <f t="shared" si="5"/>
        <v>33.28947368421053</v>
      </c>
      <c r="K50" s="38">
        <f t="shared" si="8"/>
        <v>30.079787234042552</v>
      </c>
      <c r="L50" s="57">
        <f t="shared" si="9"/>
        <v>3.2096864501679754</v>
      </c>
    </row>
    <row r="51" spans="1:12" s="2" customFormat="1" ht="15">
      <c r="A51" s="45" t="s">
        <v>69</v>
      </c>
      <c r="B51" s="74">
        <v>169.29</v>
      </c>
      <c r="C51" s="27">
        <v>126.3194738291237</v>
      </c>
      <c r="D51" s="33">
        <f t="shared" si="11"/>
        <v>74.61720942118477</v>
      </c>
      <c r="E51" s="33">
        <v>153.398</v>
      </c>
      <c r="F51" s="53">
        <f t="shared" si="0"/>
        <v>-27.0785261708763</v>
      </c>
      <c r="G51" s="137">
        <v>309.744</v>
      </c>
      <c r="H51" s="33">
        <v>419.107</v>
      </c>
      <c r="I51" s="126">
        <f t="shared" si="10"/>
        <v>-109.363</v>
      </c>
      <c r="J51" s="30">
        <f t="shared" si="5"/>
        <v>24.520684785229587</v>
      </c>
      <c r="K51" s="38">
        <f t="shared" si="8"/>
        <v>27.321542653750377</v>
      </c>
      <c r="L51" s="57">
        <f>J51-K51</f>
        <v>-2.80085786852079</v>
      </c>
    </row>
    <row r="52" spans="1:12" s="2" customFormat="1" ht="15">
      <c r="A52" s="45" t="s">
        <v>95</v>
      </c>
      <c r="B52" s="74">
        <v>2459.47</v>
      </c>
      <c r="C52" s="27">
        <v>2197.3</v>
      </c>
      <c r="D52" s="33">
        <f t="shared" si="11"/>
        <v>89.3403863433992</v>
      </c>
      <c r="E52" s="33">
        <v>2177</v>
      </c>
      <c r="F52" s="53">
        <f t="shared" si="0"/>
        <v>20.300000000000182</v>
      </c>
      <c r="G52" s="137">
        <v>8272.1</v>
      </c>
      <c r="H52" s="33">
        <v>9449.4</v>
      </c>
      <c r="I52" s="126">
        <f t="shared" si="10"/>
        <v>-1177.2999999999993</v>
      </c>
      <c r="J52" s="30">
        <f t="shared" si="5"/>
        <v>37.646657261184174</v>
      </c>
      <c r="K52" s="38">
        <f t="shared" si="8"/>
        <v>43.405604042259995</v>
      </c>
      <c r="L52" s="57">
        <f>J52-K52</f>
        <v>-5.758946781075821</v>
      </c>
    </row>
    <row r="53" spans="1:12" s="15" customFormat="1" ht="15.75">
      <c r="A53" s="47" t="s">
        <v>34</v>
      </c>
      <c r="B53" s="73">
        <v>13142.78</v>
      </c>
      <c r="C53" s="29">
        <f>SUM(C54:C67)</f>
        <v>11605.582</v>
      </c>
      <c r="D53" s="32">
        <f aca="true" t="shared" si="12" ref="D53:D72">C53/B53*100</f>
        <v>88.30385960961074</v>
      </c>
      <c r="E53" s="29">
        <v>10833.331</v>
      </c>
      <c r="F53" s="56">
        <f t="shared" si="0"/>
        <v>772.2510000000002</v>
      </c>
      <c r="G53" s="52">
        <f>SUM(G54:G67)</f>
        <v>20705.7</v>
      </c>
      <c r="H53" s="52">
        <v>27650.373000000003</v>
      </c>
      <c r="I53" s="119">
        <f>SUM(I54:I67)</f>
        <v>-6944.672999999999</v>
      </c>
      <c r="J53" s="29">
        <f t="shared" si="5"/>
        <v>17.841156091956442</v>
      </c>
      <c r="K53" s="37">
        <f t="shared" si="8"/>
        <v>25.523426728122686</v>
      </c>
      <c r="L53" s="78">
        <f t="shared" si="9"/>
        <v>-7.682270636166244</v>
      </c>
    </row>
    <row r="54" spans="1:12" s="23" customFormat="1" ht="15">
      <c r="A54" s="48" t="s">
        <v>70</v>
      </c>
      <c r="B54" s="74">
        <v>1765.62</v>
      </c>
      <c r="C54" s="30">
        <v>1584</v>
      </c>
      <c r="D54" s="33">
        <f t="shared" si="12"/>
        <v>89.7135283922928</v>
      </c>
      <c r="E54" s="38">
        <v>1383</v>
      </c>
      <c r="F54" s="57">
        <f t="shared" si="0"/>
        <v>201</v>
      </c>
      <c r="G54" s="58">
        <v>2955</v>
      </c>
      <c r="H54" s="38">
        <v>3061</v>
      </c>
      <c r="I54" s="120">
        <f aca="true" t="shared" si="13" ref="I54:I71">G54-H54</f>
        <v>-106</v>
      </c>
      <c r="J54" s="30">
        <f t="shared" si="5"/>
        <v>18.65530303030303</v>
      </c>
      <c r="K54" s="38">
        <f t="shared" si="8"/>
        <v>22.13304410701374</v>
      </c>
      <c r="L54" s="79">
        <f t="shared" si="9"/>
        <v>-3.477741076710707</v>
      </c>
    </row>
    <row r="55" spans="1:12" s="2" customFormat="1" ht="15">
      <c r="A55" s="48" t="s">
        <v>71</v>
      </c>
      <c r="B55" s="74">
        <v>122.79</v>
      </c>
      <c r="C55" s="30">
        <v>115.346</v>
      </c>
      <c r="D55" s="33">
        <f t="shared" si="12"/>
        <v>93.93761706979396</v>
      </c>
      <c r="E55" s="38">
        <v>87.881</v>
      </c>
      <c r="F55" s="57">
        <f t="shared" si="0"/>
        <v>27.465000000000003</v>
      </c>
      <c r="G55" s="58">
        <v>228.259</v>
      </c>
      <c r="H55" s="38">
        <v>180.341</v>
      </c>
      <c r="I55" s="193">
        <f t="shared" si="13"/>
        <v>47.91799999999998</v>
      </c>
      <c r="J55" s="30">
        <f t="shared" si="5"/>
        <v>19.789069408562064</v>
      </c>
      <c r="K55" s="38">
        <f t="shared" si="8"/>
        <v>20.521045504716607</v>
      </c>
      <c r="L55" s="79">
        <f t="shared" si="9"/>
        <v>-0.7319760961545434</v>
      </c>
    </row>
    <row r="56" spans="1:12" s="2" customFormat="1" ht="15">
      <c r="A56" s="48" t="s">
        <v>72</v>
      </c>
      <c r="B56" s="74">
        <v>446.08</v>
      </c>
      <c r="C56" s="30">
        <v>393.921</v>
      </c>
      <c r="D56" s="33">
        <f t="shared" si="12"/>
        <v>88.3072543041607</v>
      </c>
      <c r="E56" s="38">
        <v>370.192</v>
      </c>
      <c r="F56" s="57">
        <f t="shared" si="0"/>
        <v>23.728999999999985</v>
      </c>
      <c r="G56" s="58">
        <v>989.608</v>
      </c>
      <c r="H56" s="38">
        <v>1225.77</v>
      </c>
      <c r="I56" s="193">
        <f t="shared" si="13"/>
        <v>-236.16200000000003</v>
      </c>
      <c r="J56" s="30">
        <f t="shared" si="5"/>
        <v>25.1219914652938</v>
      </c>
      <c r="K56" s="38">
        <f t="shared" si="8"/>
        <v>33.11173661235251</v>
      </c>
      <c r="L56" s="86">
        <f t="shared" si="9"/>
        <v>-7.989745147058709</v>
      </c>
    </row>
    <row r="57" spans="1:12" s="2" customFormat="1" ht="15">
      <c r="A57" s="48" t="s">
        <v>73</v>
      </c>
      <c r="B57" s="74">
        <v>1488.34</v>
      </c>
      <c r="C57" s="30">
        <v>1414.4</v>
      </c>
      <c r="D57" s="33">
        <f t="shared" si="12"/>
        <v>95.03204912855935</v>
      </c>
      <c r="E57" s="38">
        <v>1369.5</v>
      </c>
      <c r="F57" s="57">
        <f t="shared" si="0"/>
        <v>44.90000000000009</v>
      </c>
      <c r="G57" s="58">
        <v>3668.9</v>
      </c>
      <c r="H57" s="38">
        <v>4668.2</v>
      </c>
      <c r="I57" s="120">
        <f t="shared" si="13"/>
        <v>-999.2999999999997</v>
      </c>
      <c r="J57" s="30">
        <f t="shared" si="5"/>
        <v>25.93962104072398</v>
      </c>
      <c r="K57" s="38">
        <f t="shared" si="8"/>
        <v>34.086893026652064</v>
      </c>
      <c r="L57" s="79">
        <f t="shared" si="9"/>
        <v>-8.147271985928082</v>
      </c>
    </row>
    <row r="58" spans="1:12" s="2" customFormat="1" ht="15">
      <c r="A58" s="48" t="s">
        <v>74</v>
      </c>
      <c r="B58" s="74">
        <v>369.93</v>
      </c>
      <c r="C58" s="30">
        <v>344.3</v>
      </c>
      <c r="D58" s="33">
        <f t="shared" si="12"/>
        <v>93.07166220636337</v>
      </c>
      <c r="E58" s="38">
        <v>255.582</v>
      </c>
      <c r="F58" s="57">
        <f t="shared" si="0"/>
        <v>88.71800000000002</v>
      </c>
      <c r="G58" s="58">
        <v>649.4</v>
      </c>
      <c r="H58" s="38">
        <v>565.135</v>
      </c>
      <c r="I58" s="120">
        <f t="shared" si="13"/>
        <v>84.26499999999999</v>
      </c>
      <c r="J58" s="30">
        <f t="shared" si="5"/>
        <v>18.861458030787105</v>
      </c>
      <c r="K58" s="38">
        <f t="shared" si="8"/>
        <v>22.111690181624684</v>
      </c>
      <c r="L58" s="79">
        <f t="shared" si="9"/>
        <v>-3.2502321508375793</v>
      </c>
    </row>
    <row r="59" spans="1:12" s="2" customFormat="1" ht="15">
      <c r="A59" s="48" t="s">
        <v>35</v>
      </c>
      <c r="B59" s="74">
        <v>287.52</v>
      </c>
      <c r="C59" s="30">
        <v>261.5</v>
      </c>
      <c r="D59" s="33">
        <f t="shared" si="12"/>
        <v>90.95019476905955</v>
      </c>
      <c r="E59" s="38">
        <v>231.7</v>
      </c>
      <c r="F59" s="57">
        <f t="shared" si="0"/>
        <v>29.80000000000001</v>
      </c>
      <c r="G59" s="58">
        <v>616.5</v>
      </c>
      <c r="H59" s="38">
        <v>622.1</v>
      </c>
      <c r="I59" s="120">
        <f t="shared" si="13"/>
        <v>-5.600000000000023</v>
      </c>
      <c r="J59" s="30">
        <f t="shared" si="5"/>
        <v>23.575525812619503</v>
      </c>
      <c r="K59" s="38">
        <f t="shared" si="8"/>
        <v>26.849374190763918</v>
      </c>
      <c r="L59" s="79">
        <f t="shared" si="9"/>
        <v>-3.2738483781444145</v>
      </c>
    </row>
    <row r="60" spans="1:12" s="2" customFormat="1" ht="15">
      <c r="A60" s="48" t="s">
        <v>94</v>
      </c>
      <c r="B60" s="74">
        <v>236.71</v>
      </c>
      <c r="C60" s="30">
        <v>186.942</v>
      </c>
      <c r="D60" s="33">
        <f>C60/B60*100</f>
        <v>78.9751172320561</v>
      </c>
      <c r="E60" s="38">
        <v>55.269</v>
      </c>
      <c r="F60" s="57">
        <f>C60-E60</f>
        <v>131.673</v>
      </c>
      <c r="G60" s="58">
        <v>337.35</v>
      </c>
      <c r="H60" s="38">
        <v>96.2</v>
      </c>
      <c r="I60" s="120">
        <f t="shared" si="13"/>
        <v>241.15000000000003</v>
      </c>
      <c r="J60" s="30">
        <f t="shared" si="5"/>
        <v>18.045704015149084</v>
      </c>
      <c r="K60" s="38">
        <f t="shared" si="8"/>
        <v>17.405779008123904</v>
      </c>
      <c r="L60" s="79">
        <f>J60-K60</f>
        <v>0.6399250070251803</v>
      </c>
    </row>
    <row r="61" spans="1:12" s="2" customFormat="1" ht="15">
      <c r="A61" s="48" t="s">
        <v>36</v>
      </c>
      <c r="B61" s="74">
        <v>306.48</v>
      </c>
      <c r="C61" s="30">
        <v>260.2</v>
      </c>
      <c r="D61" s="33">
        <f t="shared" si="12"/>
        <v>84.899504045941</v>
      </c>
      <c r="E61" s="38">
        <v>143.1</v>
      </c>
      <c r="F61" s="57">
        <f t="shared" si="0"/>
        <v>117.1</v>
      </c>
      <c r="G61" s="58">
        <v>580.7</v>
      </c>
      <c r="H61" s="38">
        <v>307.4</v>
      </c>
      <c r="I61" s="120">
        <f t="shared" si="13"/>
        <v>273.30000000000007</v>
      </c>
      <c r="J61" s="30">
        <f t="shared" si="5"/>
        <v>22.31744811683321</v>
      </c>
      <c r="K61" s="38">
        <f t="shared" si="8"/>
        <v>21.48148148148148</v>
      </c>
      <c r="L61" s="79">
        <f t="shared" si="9"/>
        <v>0.8359666353517277</v>
      </c>
    </row>
    <row r="62" spans="1:12" s="2" customFormat="1" ht="15">
      <c r="A62" s="48" t="s">
        <v>75</v>
      </c>
      <c r="B62" s="74">
        <v>563.35</v>
      </c>
      <c r="C62" s="30">
        <v>535.1</v>
      </c>
      <c r="D62" s="33">
        <f t="shared" si="12"/>
        <v>94.98535546285612</v>
      </c>
      <c r="E62" s="38">
        <v>429.6</v>
      </c>
      <c r="F62" s="57">
        <f t="shared" si="0"/>
        <v>105.5</v>
      </c>
      <c r="G62" s="58">
        <v>1133.5</v>
      </c>
      <c r="H62" s="38">
        <v>1083.6</v>
      </c>
      <c r="I62" s="120">
        <f t="shared" si="13"/>
        <v>49.90000000000009</v>
      </c>
      <c r="J62" s="30">
        <f t="shared" si="5"/>
        <v>21.18295645673706</v>
      </c>
      <c r="K62" s="38">
        <f t="shared" si="8"/>
        <v>25.223463687150836</v>
      </c>
      <c r="L62" s="79">
        <f t="shared" si="9"/>
        <v>-4.040507230413777</v>
      </c>
    </row>
    <row r="63" spans="1:12" s="2" customFormat="1" ht="15">
      <c r="A63" s="48" t="s">
        <v>37</v>
      </c>
      <c r="B63" s="74">
        <v>2717.29</v>
      </c>
      <c r="C63" s="30">
        <v>2189.8</v>
      </c>
      <c r="D63" s="33">
        <f t="shared" si="12"/>
        <v>80.58764430737979</v>
      </c>
      <c r="E63" s="38">
        <v>2447.8</v>
      </c>
      <c r="F63" s="57">
        <f t="shared" si="0"/>
        <v>-258</v>
      </c>
      <c r="G63" s="58">
        <v>1967.5</v>
      </c>
      <c r="H63" s="38">
        <v>4058.3</v>
      </c>
      <c r="I63" s="120">
        <f t="shared" si="13"/>
        <v>-2090.8</v>
      </c>
      <c r="J63" s="30">
        <f t="shared" si="5"/>
        <v>8.984838798063748</v>
      </c>
      <c r="K63" s="38">
        <f t="shared" si="8"/>
        <v>16.57937740011439</v>
      </c>
      <c r="L63" s="79">
        <f t="shared" si="9"/>
        <v>-7.5945386020506405</v>
      </c>
    </row>
    <row r="64" spans="1:12" s="2" customFormat="1" ht="15">
      <c r="A64" s="48" t="s">
        <v>38</v>
      </c>
      <c r="B64" s="74">
        <v>723.69</v>
      </c>
      <c r="C64" s="30">
        <v>650.7</v>
      </c>
      <c r="D64" s="33">
        <f t="shared" si="12"/>
        <v>89.91418977739087</v>
      </c>
      <c r="E64" s="38">
        <v>578.1</v>
      </c>
      <c r="F64" s="53">
        <f t="shared" si="0"/>
        <v>72.60000000000002</v>
      </c>
      <c r="G64" s="58">
        <v>1641</v>
      </c>
      <c r="H64" s="38">
        <v>2040.5</v>
      </c>
      <c r="I64" s="120">
        <f t="shared" si="13"/>
        <v>-399.5</v>
      </c>
      <c r="J64" s="30">
        <f t="shared" si="5"/>
        <v>25.218994928538496</v>
      </c>
      <c r="K64" s="38">
        <f t="shared" si="8"/>
        <v>35.29666147725307</v>
      </c>
      <c r="L64" s="79">
        <f t="shared" si="9"/>
        <v>-10.077666548714571</v>
      </c>
    </row>
    <row r="65" spans="1:12" s="2" customFormat="1" ht="15">
      <c r="A65" s="45" t="s">
        <v>39</v>
      </c>
      <c r="B65" s="74">
        <v>1127.22</v>
      </c>
      <c r="C65" s="30">
        <v>1000</v>
      </c>
      <c r="D65" s="33">
        <f t="shared" si="12"/>
        <v>88.71382693706641</v>
      </c>
      <c r="E65" s="38">
        <v>901.6</v>
      </c>
      <c r="F65" s="57">
        <f>C65-E65</f>
        <v>98.39999999999998</v>
      </c>
      <c r="G65" s="58">
        <v>1700</v>
      </c>
      <c r="H65" s="38">
        <v>2650.7</v>
      </c>
      <c r="I65" s="120">
        <f t="shared" si="13"/>
        <v>-950.6999999999998</v>
      </c>
      <c r="J65" s="30">
        <f t="shared" si="5"/>
        <v>17</v>
      </c>
      <c r="K65" s="38">
        <f t="shared" si="8"/>
        <v>29.39995563442768</v>
      </c>
      <c r="L65" s="79">
        <f t="shared" si="9"/>
        <v>-12.39995563442768</v>
      </c>
    </row>
    <row r="66" spans="1:12" s="2" customFormat="1" ht="15">
      <c r="A66" s="45" t="s">
        <v>40</v>
      </c>
      <c r="B66" s="74">
        <v>2383.09</v>
      </c>
      <c r="C66" s="27">
        <v>2089.6</v>
      </c>
      <c r="D66" s="33">
        <f t="shared" si="12"/>
        <v>87.68447687666013</v>
      </c>
      <c r="E66" s="33">
        <v>2045.6</v>
      </c>
      <c r="F66" s="79">
        <f t="shared" si="0"/>
        <v>44</v>
      </c>
      <c r="G66" s="137">
        <v>3000.5</v>
      </c>
      <c r="H66" s="33">
        <v>5510.2</v>
      </c>
      <c r="I66" s="120">
        <f t="shared" si="13"/>
        <v>-2509.7</v>
      </c>
      <c r="J66" s="30">
        <f t="shared" si="5"/>
        <v>14.359207503828484</v>
      </c>
      <c r="K66" s="38">
        <f t="shared" si="8"/>
        <v>26.936840046929994</v>
      </c>
      <c r="L66" s="79">
        <f t="shared" si="9"/>
        <v>-12.57763254310151</v>
      </c>
    </row>
    <row r="67" spans="1:12" s="2" customFormat="1" ht="15">
      <c r="A67" s="48" t="s">
        <v>41</v>
      </c>
      <c r="B67" s="74">
        <v>604.67</v>
      </c>
      <c r="C67" s="30">
        <v>579.773</v>
      </c>
      <c r="D67" s="33">
        <f t="shared" si="12"/>
        <v>95.8825475052508</v>
      </c>
      <c r="E67" s="38">
        <v>534.407</v>
      </c>
      <c r="F67" s="57">
        <f t="shared" si="0"/>
        <v>45.365999999999985</v>
      </c>
      <c r="G67" s="58">
        <v>1237.483</v>
      </c>
      <c r="H67" s="38">
        <v>1580.927</v>
      </c>
      <c r="I67" s="120">
        <f t="shared" si="13"/>
        <v>-343.44399999999996</v>
      </c>
      <c r="J67" s="30">
        <f t="shared" si="5"/>
        <v>21.344267497796547</v>
      </c>
      <c r="K67" s="38">
        <f t="shared" si="8"/>
        <v>29.58282732074991</v>
      </c>
      <c r="L67" s="79">
        <f t="shared" si="9"/>
        <v>-8.238559822953363</v>
      </c>
    </row>
    <row r="68" spans="1:12" s="15" customFormat="1" ht="15.75">
      <c r="A68" s="47" t="s">
        <v>76</v>
      </c>
      <c r="B68" s="73">
        <v>3445.86</v>
      </c>
      <c r="C68" s="29">
        <f>SUM(C69:C74)-C72-C73</f>
        <v>1850.2</v>
      </c>
      <c r="D68" s="32">
        <f t="shared" si="12"/>
        <v>53.69341760837643</v>
      </c>
      <c r="E68" s="37">
        <v>2216.4809999999998</v>
      </c>
      <c r="F68" s="51">
        <f t="shared" si="0"/>
        <v>-366.2809999999997</v>
      </c>
      <c r="G68" s="52">
        <f>SUM(G69:G74)-G72-G73</f>
        <v>3195.99</v>
      </c>
      <c r="H68" s="37">
        <v>4569.826</v>
      </c>
      <c r="I68" s="119">
        <f t="shared" si="13"/>
        <v>-1373.8360000000002</v>
      </c>
      <c r="J68" s="29">
        <f t="shared" si="5"/>
        <v>17.27375418873635</v>
      </c>
      <c r="K68" s="37">
        <f t="shared" si="8"/>
        <v>20.617483298977074</v>
      </c>
      <c r="L68" s="78">
        <f t="shared" si="9"/>
        <v>-3.343729110240723</v>
      </c>
    </row>
    <row r="69" spans="1:12" s="2" customFormat="1" ht="15">
      <c r="A69" s="48" t="s">
        <v>77</v>
      </c>
      <c r="B69" s="74">
        <v>1039.91</v>
      </c>
      <c r="C69" s="30">
        <v>503.6</v>
      </c>
      <c r="D69" s="33">
        <f t="shared" si="12"/>
        <v>48.42726774432403</v>
      </c>
      <c r="E69" s="38">
        <v>708.5</v>
      </c>
      <c r="F69" s="57">
        <f t="shared" si="0"/>
        <v>-204.89999999999998</v>
      </c>
      <c r="G69" s="58">
        <v>892.59</v>
      </c>
      <c r="H69" s="38">
        <v>1415.9</v>
      </c>
      <c r="I69" s="120">
        <f t="shared" si="13"/>
        <v>-523.3100000000001</v>
      </c>
      <c r="J69" s="30">
        <f t="shared" si="5"/>
        <v>17.724185861795075</v>
      </c>
      <c r="K69" s="38">
        <f t="shared" si="8"/>
        <v>19.984474241354977</v>
      </c>
      <c r="L69" s="79">
        <f t="shared" si="9"/>
        <v>-2.2602883795599027</v>
      </c>
    </row>
    <row r="70" spans="1:12" s="2" customFormat="1" ht="15">
      <c r="A70" s="48" t="s">
        <v>42</v>
      </c>
      <c r="B70" s="74">
        <v>345.38</v>
      </c>
      <c r="C70" s="30">
        <v>209.1</v>
      </c>
      <c r="D70" s="33">
        <f t="shared" si="12"/>
        <v>60.54201169726099</v>
      </c>
      <c r="E70" s="38">
        <v>189.381</v>
      </c>
      <c r="F70" s="57">
        <f t="shared" si="0"/>
        <v>19.718999999999994</v>
      </c>
      <c r="G70" s="58">
        <v>459.8</v>
      </c>
      <c r="H70" s="38">
        <v>504.716</v>
      </c>
      <c r="I70" s="120">
        <f t="shared" si="13"/>
        <v>-44.916</v>
      </c>
      <c r="J70" s="30">
        <f t="shared" si="5"/>
        <v>21.989478718316597</v>
      </c>
      <c r="K70" s="38">
        <f t="shared" si="8"/>
        <v>26.650825584403925</v>
      </c>
      <c r="L70" s="79">
        <f t="shared" si="9"/>
        <v>-4.661346866087328</v>
      </c>
    </row>
    <row r="71" spans="1:12" s="2" customFormat="1" ht="15">
      <c r="A71" s="48" t="s">
        <v>43</v>
      </c>
      <c r="B71" s="74">
        <v>666.14</v>
      </c>
      <c r="C71" s="30">
        <v>297.4</v>
      </c>
      <c r="D71" s="33">
        <f t="shared" si="12"/>
        <v>44.64526976311286</v>
      </c>
      <c r="E71" s="38">
        <v>488.3</v>
      </c>
      <c r="F71" s="57">
        <f aca="true" t="shared" si="14" ref="F71:F102">C71-E71</f>
        <v>-190.90000000000003</v>
      </c>
      <c r="G71" s="58">
        <v>688.8</v>
      </c>
      <c r="H71" s="38">
        <v>1230.3</v>
      </c>
      <c r="I71" s="120">
        <f t="shared" si="13"/>
        <v>-541.5</v>
      </c>
      <c r="J71" s="30">
        <f aca="true" t="shared" si="15" ref="J71:J102">IF(C71&gt;0,G71/C71*10,"")</f>
        <v>23.16072629455279</v>
      </c>
      <c r="K71" s="38">
        <f aca="true" t="shared" si="16" ref="K71:K102">IF(E71&gt;0,H71/E71*10,"")</f>
        <v>25.195576489862788</v>
      </c>
      <c r="L71" s="79">
        <f t="shared" si="9"/>
        <v>-2.0348501953099962</v>
      </c>
    </row>
    <row r="72" spans="1:12" s="2" customFormat="1" ht="15" hidden="1">
      <c r="A72" s="48" t="s">
        <v>78</v>
      </c>
      <c r="B72" s="74">
        <v>0.3</v>
      </c>
      <c r="C72" s="30"/>
      <c r="D72" s="33">
        <f t="shared" si="12"/>
        <v>0</v>
      </c>
      <c r="E72" s="38"/>
      <c r="F72" s="57">
        <f t="shared" si="14"/>
        <v>0</v>
      </c>
      <c r="G72" s="58"/>
      <c r="H72" s="38"/>
      <c r="I72" s="120">
        <f aca="true" t="shared" si="17" ref="I72:I102">G72-H72</f>
        <v>0</v>
      </c>
      <c r="J72" s="30">
        <f t="shared" si="15"/>
      </c>
      <c r="K72" s="38">
        <f t="shared" si="16"/>
      </c>
      <c r="L72" s="79" t="e">
        <f t="shared" si="9"/>
        <v>#VALUE!</v>
      </c>
    </row>
    <row r="73" spans="1:12" s="2" customFormat="1" ht="15" hidden="1">
      <c r="A73" s="48" t="s">
        <v>79</v>
      </c>
      <c r="B73" s="74"/>
      <c r="C73" s="30"/>
      <c r="D73" s="33" t="e">
        <f aca="true" t="shared" si="18" ref="D73:D102">C73/B73*100</f>
        <v>#DIV/0!</v>
      </c>
      <c r="E73" s="38"/>
      <c r="F73" s="57">
        <f t="shared" si="14"/>
        <v>0</v>
      </c>
      <c r="G73" s="58"/>
      <c r="H73" s="38"/>
      <c r="I73" s="120">
        <f t="shared" si="17"/>
        <v>0</v>
      </c>
      <c r="J73" s="30">
        <f t="shared" si="15"/>
      </c>
      <c r="K73" s="38">
        <f t="shared" si="16"/>
      </c>
      <c r="L73" s="79" t="e">
        <f t="shared" si="9"/>
        <v>#VALUE!</v>
      </c>
    </row>
    <row r="74" spans="1:12" s="2" customFormat="1" ht="15">
      <c r="A74" s="48" t="s">
        <v>44</v>
      </c>
      <c r="B74" s="74">
        <v>1394.43</v>
      </c>
      <c r="C74" s="30">
        <v>840.1</v>
      </c>
      <c r="D74" s="33">
        <f t="shared" si="18"/>
        <v>60.24683921028664</v>
      </c>
      <c r="E74" s="38">
        <v>830.3</v>
      </c>
      <c r="F74" s="57">
        <f t="shared" si="14"/>
        <v>9.800000000000068</v>
      </c>
      <c r="G74" s="58">
        <v>1154.8</v>
      </c>
      <c r="H74" s="38">
        <v>1418.91</v>
      </c>
      <c r="I74" s="120">
        <f t="shared" si="17"/>
        <v>-264.1100000000001</v>
      </c>
      <c r="J74" s="30">
        <f t="shared" si="15"/>
        <v>13.745982621116532</v>
      </c>
      <c r="K74" s="38">
        <f t="shared" si="16"/>
        <v>17.089124412862823</v>
      </c>
      <c r="L74" s="79">
        <f t="shared" si="9"/>
        <v>-3.343141791746291</v>
      </c>
    </row>
    <row r="75" spans="1:12" s="15" customFormat="1" ht="15.75">
      <c r="A75" s="47" t="s">
        <v>45</v>
      </c>
      <c r="B75" s="73">
        <v>8979.96</v>
      </c>
      <c r="C75" s="29">
        <f>SUM(C76:C91)-C82-C83-C91</f>
        <v>2730.607</v>
      </c>
      <c r="D75" s="32">
        <f t="shared" si="18"/>
        <v>30.40778578078299</v>
      </c>
      <c r="E75" s="37">
        <v>5912.1100000000015</v>
      </c>
      <c r="F75" s="51">
        <f t="shared" si="14"/>
        <v>-3181.5030000000015</v>
      </c>
      <c r="G75" s="52">
        <f>SUM(G76:G91)-G82-G83-G91</f>
        <v>5449.250000000001</v>
      </c>
      <c r="H75" s="37">
        <v>10320.92</v>
      </c>
      <c r="I75" s="119">
        <f t="shared" si="17"/>
        <v>-4871.669999999999</v>
      </c>
      <c r="J75" s="29">
        <f t="shared" si="15"/>
        <v>19.95618556606645</v>
      </c>
      <c r="K75" s="37">
        <f t="shared" si="16"/>
        <v>17.457252994277844</v>
      </c>
      <c r="L75" s="78">
        <f t="shared" si="9"/>
        <v>2.498932571788604</v>
      </c>
    </row>
    <row r="76" spans="1:12" s="2" customFormat="1" ht="15.75" hidden="1">
      <c r="A76" s="48" t="s">
        <v>80</v>
      </c>
      <c r="B76" s="74">
        <v>7.04</v>
      </c>
      <c r="C76" s="30"/>
      <c r="D76" s="33">
        <f t="shared" si="18"/>
        <v>0</v>
      </c>
      <c r="E76" s="38"/>
      <c r="F76" s="51">
        <f t="shared" si="14"/>
        <v>0</v>
      </c>
      <c r="G76" s="58"/>
      <c r="H76" s="38"/>
      <c r="I76" s="120">
        <f t="shared" si="17"/>
        <v>0</v>
      </c>
      <c r="J76" s="30">
        <f t="shared" si="15"/>
      </c>
      <c r="K76" s="38">
        <f t="shared" si="16"/>
      </c>
      <c r="L76" s="79" t="e">
        <f t="shared" si="9"/>
        <v>#VALUE!</v>
      </c>
    </row>
    <row r="77" spans="1:12" s="2" customFormat="1" ht="15.75" hidden="1">
      <c r="A77" s="48" t="s">
        <v>81</v>
      </c>
      <c r="B77" s="74">
        <v>60.43</v>
      </c>
      <c r="C77" s="30"/>
      <c r="D77" s="33">
        <f t="shared" si="18"/>
        <v>0</v>
      </c>
      <c r="E77" s="38">
        <v>3.4</v>
      </c>
      <c r="F77" s="51">
        <f t="shared" si="14"/>
        <v>-3.4</v>
      </c>
      <c r="G77" s="58"/>
      <c r="H77" s="38">
        <v>4.2</v>
      </c>
      <c r="I77" s="120">
        <f t="shared" si="17"/>
        <v>-4.2</v>
      </c>
      <c r="J77" s="30">
        <f t="shared" si="15"/>
      </c>
      <c r="K77" s="38">
        <f t="shared" si="16"/>
        <v>12.352941176470589</v>
      </c>
      <c r="L77" s="79" t="e">
        <f t="shared" si="9"/>
        <v>#VALUE!</v>
      </c>
    </row>
    <row r="78" spans="1:12" s="2" customFormat="1" ht="15.75" hidden="1">
      <c r="A78" s="48" t="s">
        <v>82</v>
      </c>
      <c r="B78" s="74">
        <v>11.33</v>
      </c>
      <c r="C78" s="30"/>
      <c r="D78" s="33">
        <f t="shared" si="18"/>
        <v>0</v>
      </c>
      <c r="E78" s="38"/>
      <c r="F78" s="51">
        <f t="shared" si="14"/>
        <v>0</v>
      </c>
      <c r="G78" s="58"/>
      <c r="H78" s="38"/>
      <c r="I78" s="120">
        <f t="shared" si="17"/>
        <v>0</v>
      </c>
      <c r="J78" s="30">
        <f t="shared" si="15"/>
      </c>
      <c r="K78" s="38">
        <f t="shared" si="16"/>
      </c>
      <c r="L78" s="79" t="e">
        <f t="shared" si="9"/>
        <v>#VALUE!</v>
      </c>
    </row>
    <row r="79" spans="1:12" s="2" customFormat="1" ht="15">
      <c r="A79" s="48" t="s">
        <v>83</v>
      </c>
      <c r="B79" s="74">
        <v>92.44</v>
      </c>
      <c r="C79" s="30">
        <v>12.797</v>
      </c>
      <c r="D79" s="33">
        <f t="shared" si="18"/>
        <v>13.843574210298573</v>
      </c>
      <c r="E79" s="38">
        <v>20.9</v>
      </c>
      <c r="F79" s="57">
        <f t="shared" si="14"/>
        <v>-8.102999999999998</v>
      </c>
      <c r="G79" s="58">
        <v>17.55</v>
      </c>
      <c r="H79" s="38">
        <v>34.2</v>
      </c>
      <c r="I79" s="193">
        <f t="shared" si="17"/>
        <v>-16.650000000000002</v>
      </c>
      <c r="J79" s="30">
        <f t="shared" si="15"/>
        <v>13.714151754317419</v>
      </c>
      <c r="K79" s="38">
        <f t="shared" si="16"/>
        <v>16.363636363636367</v>
      </c>
      <c r="L79" s="79">
        <f t="shared" si="9"/>
        <v>-2.6494846093189484</v>
      </c>
    </row>
    <row r="80" spans="1:12" s="2" customFormat="1" ht="15">
      <c r="A80" s="48" t="s">
        <v>46</v>
      </c>
      <c r="B80" s="74">
        <v>3227.3</v>
      </c>
      <c r="C80" s="30">
        <v>1138.6</v>
      </c>
      <c r="D80" s="33">
        <f t="shared" si="18"/>
        <v>35.280265237195174</v>
      </c>
      <c r="E80" s="38">
        <v>2119.8</v>
      </c>
      <c r="F80" s="57">
        <f t="shared" si="14"/>
        <v>-981.2000000000003</v>
      </c>
      <c r="G80" s="58">
        <v>2125.4</v>
      </c>
      <c r="H80" s="38">
        <v>3178.1</v>
      </c>
      <c r="I80" s="120">
        <f t="shared" si="17"/>
        <v>-1052.6999999999998</v>
      </c>
      <c r="J80" s="30">
        <f t="shared" si="15"/>
        <v>18.666783769541546</v>
      </c>
      <c r="K80" s="38">
        <f t="shared" si="16"/>
        <v>14.992452118124348</v>
      </c>
      <c r="L80" s="79">
        <f t="shared" si="9"/>
        <v>3.674331651417198</v>
      </c>
    </row>
    <row r="81" spans="1:12" s="2" customFormat="1" ht="15">
      <c r="A81" s="48" t="s">
        <v>47</v>
      </c>
      <c r="B81" s="74">
        <v>957.16</v>
      </c>
      <c r="C81" s="30">
        <v>398.86</v>
      </c>
      <c r="D81" s="33">
        <f t="shared" si="18"/>
        <v>41.6711939487651</v>
      </c>
      <c r="E81" s="38">
        <v>540.11</v>
      </c>
      <c r="F81" s="57">
        <f t="shared" si="14"/>
        <v>-141.25</v>
      </c>
      <c r="G81" s="58">
        <v>959</v>
      </c>
      <c r="H81" s="38">
        <v>1335.92</v>
      </c>
      <c r="I81" s="120">
        <f t="shared" si="17"/>
        <v>-376.9200000000001</v>
      </c>
      <c r="J81" s="30">
        <f t="shared" si="15"/>
        <v>24.043524043524044</v>
      </c>
      <c r="K81" s="38">
        <f t="shared" si="16"/>
        <v>24.734220806872674</v>
      </c>
      <c r="L81" s="79">
        <f t="shared" si="9"/>
        <v>-0.6906967633486296</v>
      </c>
    </row>
    <row r="82" spans="1:12" s="2" customFormat="1" ht="15" hidden="1">
      <c r="A82" s="48" t="s">
        <v>84</v>
      </c>
      <c r="B82" s="74"/>
      <c r="C82" s="30"/>
      <c r="D82" s="33" t="e">
        <f t="shared" si="18"/>
        <v>#DIV/0!</v>
      </c>
      <c r="E82" s="38"/>
      <c r="F82" s="57">
        <f t="shared" si="14"/>
        <v>0</v>
      </c>
      <c r="G82" s="58"/>
      <c r="H82" s="38"/>
      <c r="I82" s="120">
        <f t="shared" si="17"/>
        <v>0</v>
      </c>
      <c r="J82" s="30">
        <f t="shared" si="15"/>
      </c>
      <c r="K82" s="38">
        <f t="shared" si="16"/>
      </c>
      <c r="L82" s="79" t="e">
        <f t="shared" si="9"/>
        <v>#VALUE!</v>
      </c>
    </row>
    <row r="83" spans="1:12" s="2" customFormat="1" ht="15" hidden="1">
      <c r="A83" s="48" t="s">
        <v>85</v>
      </c>
      <c r="B83" s="74"/>
      <c r="C83" s="30"/>
      <c r="D83" s="33" t="e">
        <f t="shared" si="18"/>
        <v>#DIV/0!</v>
      </c>
      <c r="E83" s="38"/>
      <c r="F83" s="57">
        <f t="shared" si="14"/>
        <v>0</v>
      </c>
      <c r="G83" s="58"/>
      <c r="H83" s="38"/>
      <c r="I83" s="120">
        <f t="shared" si="17"/>
        <v>0</v>
      </c>
      <c r="J83" s="30">
        <f t="shared" si="15"/>
      </c>
      <c r="K83" s="38">
        <f t="shared" si="16"/>
      </c>
      <c r="L83" s="79" t="e">
        <f t="shared" si="9"/>
        <v>#VALUE!</v>
      </c>
    </row>
    <row r="84" spans="1:12" s="2" customFormat="1" ht="15">
      <c r="A84" s="48" t="s">
        <v>48</v>
      </c>
      <c r="B84" s="74">
        <v>442.16</v>
      </c>
      <c r="C84" s="30">
        <v>130.4</v>
      </c>
      <c r="D84" s="33">
        <f t="shared" si="18"/>
        <v>29.491586755925457</v>
      </c>
      <c r="E84" s="38">
        <v>235.7</v>
      </c>
      <c r="F84" s="57">
        <f t="shared" si="14"/>
        <v>-105.29999999999998</v>
      </c>
      <c r="G84" s="58">
        <v>258</v>
      </c>
      <c r="H84" s="38">
        <v>484.8</v>
      </c>
      <c r="I84" s="120">
        <f t="shared" si="17"/>
        <v>-226.8</v>
      </c>
      <c r="J84" s="30">
        <f t="shared" si="15"/>
        <v>19.78527607361963</v>
      </c>
      <c r="K84" s="38">
        <f t="shared" si="16"/>
        <v>20.568519304200255</v>
      </c>
      <c r="L84" s="79">
        <f t="shared" si="9"/>
        <v>-0.7832432305806236</v>
      </c>
    </row>
    <row r="85" spans="1:12" s="2" customFormat="1" ht="15" hidden="1">
      <c r="A85" s="48" t="s">
        <v>86</v>
      </c>
      <c r="B85" s="74"/>
      <c r="C85" s="30"/>
      <c r="D85" s="33" t="e">
        <f t="shared" si="18"/>
        <v>#DIV/0!</v>
      </c>
      <c r="E85" s="38"/>
      <c r="F85" s="57">
        <f t="shared" si="14"/>
        <v>0</v>
      </c>
      <c r="G85" s="58"/>
      <c r="H85" s="38"/>
      <c r="I85" s="120">
        <f t="shared" si="17"/>
        <v>0</v>
      </c>
      <c r="J85" s="30">
        <f t="shared" si="15"/>
      </c>
      <c r="K85" s="38">
        <f t="shared" si="16"/>
      </c>
      <c r="L85" s="79" t="e">
        <f t="shared" si="9"/>
        <v>#VALUE!</v>
      </c>
    </row>
    <row r="86" spans="1:12" s="2" customFormat="1" ht="15">
      <c r="A86" s="48" t="s">
        <v>49</v>
      </c>
      <c r="B86" s="74">
        <v>538.95</v>
      </c>
      <c r="C86" s="30">
        <v>223.3</v>
      </c>
      <c r="D86" s="33">
        <f t="shared" si="18"/>
        <v>41.43241488078671</v>
      </c>
      <c r="E86" s="38">
        <v>389.3</v>
      </c>
      <c r="F86" s="57">
        <f t="shared" si="14"/>
        <v>-166</v>
      </c>
      <c r="G86" s="58">
        <v>527.7</v>
      </c>
      <c r="H86" s="38">
        <v>837.6</v>
      </c>
      <c r="I86" s="120">
        <f t="shared" si="17"/>
        <v>-309.9</v>
      </c>
      <c r="J86" s="30">
        <f t="shared" si="15"/>
        <v>23.63188535602329</v>
      </c>
      <c r="K86" s="38">
        <f t="shared" si="16"/>
        <v>21.515540714102237</v>
      </c>
      <c r="L86" s="79">
        <f t="shared" si="9"/>
        <v>2.116344641921053</v>
      </c>
    </row>
    <row r="87" spans="1:12" s="2" customFormat="1" ht="15">
      <c r="A87" s="48" t="s">
        <v>50</v>
      </c>
      <c r="B87" s="74">
        <v>1404.99</v>
      </c>
      <c r="C87" s="30">
        <v>245.9</v>
      </c>
      <c r="D87" s="33">
        <f t="shared" si="18"/>
        <v>17.501903928141836</v>
      </c>
      <c r="E87" s="38">
        <v>959.7</v>
      </c>
      <c r="F87" s="57">
        <f t="shared" si="14"/>
        <v>-713.8000000000001</v>
      </c>
      <c r="G87" s="58">
        <v>565.3</v>
      </c>
      <c r="H87" s="38">
        <v>1843</v>
      </c>
      <c r="I87" s="120">
        <f t="shared" si="17"/>
        <v>-1277.7</v>
      </c>
      <c r="J87" s="30">
        <f t="shared" si="15"/>
        <v>22.98901992679951</v>
      </c>
      <c r="K87" s="38">
        <f t="shared" si="16"/>
        <v>19.203917891007606</v>
      </c>
      <c r="L87" s="79">
        <f t="shared" si="9"/>
        <v>3.7851020357919047</v>
      </c>
    </row>
    <row r="88" spans="1:12" s="2" customFormat="1" ht="15">
      <c r="A88" s="48" t="s">
        <v>51</v>
      </c>
      <c r="B88" s="74">
        <v>1951.08</v>
      </c>
      <c r="C88" s="30">
        <v>511.1</v>
      </c>
      <c r="D88" s="33">
        <f t="shared" si="18"/>
        <v>26.195747995981716</v>
      </c>
      <c r="E88" s="38">
        <v>1499.5</v>
      </c>
      <c r="F88" s="57">
        <f t="shared" si="14"/>
        <v>-988.4</v>
      </c>
      <c r="G88" s="58">
        <v>837.9</v>
      </c>
      <c r="H88" s="38">
        <v>2300.9</v>
      </c>
      <c r="I88" s="120">
        <f t="shared" si="17"/>
        <v>-1463</v>
      </c>
      <c r="J88" s="30">
        <f t="shared" si="15"/>
        <v>16.394052044609666</v>
      </c>
      <c r="K88" s="38">
        <f t="shared" si="16"/>
        <v>15.344448149383128</v>
      </c>
      <c r="L88" s="79">
        <f t="shared" si="9"/>
        <v>1.0496038952265376</v>
      </c>
    </row>
    <row r="89" spans="1:12" s="2" customFormat="1" ht="15">
      <c r="A89" s="45" t="s">
        <v>52</v>
      </c>
      <c r="B89" s="74">
        <v>164.49</v>
      </c>
      <c r="C89" s="30">
        <v>64.3</v>
      </c>
      <c r="D89" s="33">
        <f t="shared" si="18"/>
        <v>39.09052222019575</v>
      </c>
      <c r="E89" s="38">
        <v>140.1</v>
      </c>
      <c r="F89" s="57">
        <f t="shared" si="14"/>
        <v>-75.8</v>
      </c>
      <c r="G89" s="58">
        <v>149.8</v>
      </c>
      <c r="H89" s="38">
        <v>298.8</v>
      </c>
      <c r="I89" s="120">
        <f t="shared" si="17"/>
        <v>-149</v>
      </c>
      <c r="J89" s="30">
        <f t="shared" si="15"/>
        <v>23.29704510108865</v>
      </c>
      <c r="K89" s="38">
        <f t="shared" si="16"/>
        <v>21.32762312633833</v>
      </c>
      <c r="L89" s="79">
        <f t="shared" si="9"/>
        <v>1.9694219747503183</v>
      </c>
    </row>
    <row r="90" spans="1:12" s="2" customFormat="1" ht="15">
      <c r="A90" s="48" t="s">
        <v>97</v>
      </c>
      <c r="B90" s="74">
        <v>122.59</v>
      </c>
      <c r="C90" s="30">
        <v>5.35</v>
      </c>
      <c r="D90" s="33">
        <f t="shared" si="18"/>
        <v>4.364140631372869</v>
      </c>
      <c r="E90" s="38">
        <v>3.6</v>
      </c>
      <c r="F90" s="57">
        <f t="shared" si="14"/>
        <v>1.7499999999999996</v>
      </c>
      <c r="G90" s="58">
        <v>8.6</v>
      </c>
      <c r="H90" s="38">
        <v>3.4</v>
      </c>
      <c r="I90" s="120">
        <f t="shared" si="17"/>
        <v>5.199999999999999</v>
      </c>
      <c r="J90" s="30">
        <f t="shared" si="15"/>
        <v>16.074766355140188</v>
      </c>
      <c r="K90" s="38">
        <f t="shared" si="16"/>
        <v>9.444444444444445</v>
      </c>
      <c r="L90" s="79">
        <f t="shared" si="9"/>
        <v>6.630321910695743</v>
      </c>
    </row>
    <row r="91" spans="1:12" s="2" customFormat="1" ht="15.75" hidden="1">
      <c r="A91" s="48" t="s">
        <v>87</v>
      </c>
      <c r="B91" s="74"/>
      <c r="C91" s="30"/>
      <c r="D91" s="33" t="e">
        <f t="shared" si="18"/>
        <v>#DIV/0!</v>
      </c>
      <c r="E91" s="38"/>
      <c r="F91" s="51">
        <f t="shared" si="14"/>
        <v>0</v>
      </c>
      <c r="G91" s="58"/>
      <c r="H91" s="38"/>
      <c r="I91" s="120">
        <f t="shared" si="17"/>
        <v>0</v>
      </c>
      <c r="J91" s="30">
        <f t="shared" si="15"/>
      </c>
      <c r="K91" s="38">
        <f t="shared" si="16"/>
      </c>
      <c r="L91" s="79" t="e">
        <f t="shared" si="9"/>
        <v>#VALUE!</v>
      </c>
    </row>
    <row r="92" spans="1:12" s="15" customFormat="1" ht="15.75">
      <c r="A92" s="47" t="s">
        <v>53</v>
      </c>
      <c r="B92" s="73">
        <v>327.6</v>
      </c>
      <c r="C92" s="29">
        <f>SUM(C93:C102)-C98</f>
        <v>217.106</v>
      </c>
      <c r="D92" s="32">
        <f t="shared" si="18"/>
        <v>66.27167277167277</v>
      </c>
      <c r="E92" s="37">
        <v>222.652</v>
      </c>
      <c r="F92" s="51">
        <f t="shared" si="14"/>
        <v>-5.545999999999992</v>
      </c>
      <c r="G92" s="52">
        <f>SUM(G93:G102)-G98</f>
        <v>432.845</v>
      </c>
      <c r="H92" s="37">
        <v>461.61600000000004</v>
      </c>
      <c r="I92" s="119">
        <f t="shared" si="17"/>
        <v>-28.771000000000015</v>
      </c>
      <c r="J92" s="29">
        <f t="shared" si="15"/>
        <v>19.93703536521331</v>
      </c>
      <c r="K92" s="37">
        <f t="shared" si="16"/>
        <v>20.732623106911237</v>
      </c>
      <c r="L92" s="78">
        <f t="shared" si="9"/>
        <v>-0.7955877416979291</v>
      </c>
    </row>
    <row r="93" spans="1:12" s="2" customFormat="1" ht="15">
      <c r="A93" s="48" t="s">
        <v>88</v>
      </c>
      <c r="B93" s="74">
        <v>10.16</v>
      </c>
      <c r="C93" s="30">
        <f>0.9+0.418</f>
        <v>1.318</v>
      </c>
      <c r="D93" s="33">
        <f t="shared" si="18"/>
        <v>12.97244094488189</v>
      </c>
      <c r="E93" s="38"/>
      <c r="F93" s="57">
        <f t="shared" si="14"/>
        <v>1.318</v>
      </c>
      <c r="G93" s="58">
        <f>0.396+1.266</f>
        <v>1.662</v>
      </c>
      <c r="H93" s="38"/>
      <c r="I93" s="193">
        <f t="shared" si="17"/>
        <v>1.662</v>
      </c>
      <c r="J93" s="30">
        <f t="shared" si="15"/>
        <v>12.610015174506827</v>
      </c>
      <c r="K93" s="38">
        <f t="shared" si="16"/>
      </c>
      <c r="L93" s="86"/>
    </row>
    <row r="94" spans="1:12" s="2" customFormat="1" ht="15">
      <c r="A94" s="48" t="s">
        <v>54</v>
      </c>
      <c r="B94" s="74">
        <v>98.97</v>
      </c>
      <c r="C94" s="30">
        <v>24.132</v>
      </c>
      <c r="D94" s="33">
        <f t="shared" si="18"/>
        <v>24.383146408002425</v>
      </c>
      <c r="E94" s="38">
        <v>47.654</v>
      </c>
      <c r="F94" s="57">
        <f t="shared" si="14"/>
        <v>-23.522000000000002</v>
      </c>
      <c r="G94" s="58">
        <v>47.985</v>
      </c>
      <c r="H94" s="38">
        <v>94.393</v>
      </c>
      <c r="I94" s="120">
        <f t="shared" si="17"/>
        <v>-46.408</v>
      </c>
      <c r="J94" s="30">
        <f t="shared" si="15"/>
        <v>19.8843858776728</v>
      </c>
      <c r="K94" s="38">
        <f t="shared" si="16"/>
        <v>19.80799093465396</v>
      </c>
      <c r="L94" s="79">
        <f t="shared" si="9"/>
        <v>0.07639494301883687</v>
      </c>
    </row>
    <row r="95" spans="1:12" s="2" customFormat="1" ht="15">
      <c r="A95" s="48" t="s">
        <v>55</v>
      </c>
      <c r="B95" s="74">
        <v>10.15</v>
      </c>
      <c r="C95" s="30">
        <v>6.724</v>
      </c>
      <c r="D95" s="33">
        <f t="shared" si="18"/>
        <v>66.2463054187192</v>
      </c>
      <c r="E95" s="38"/>
      <c r="F95" s="57">
        <f t="shared" si="14"/>
        <v>6.724</v>
      </c>
      <c r="G95" s="58">
        <v>14.071</v>
      </c>
      <c r="H95" s="38"/>
      <c r="I95" s="120">
        <f t="shared" si="17"/>
        <v>14.071</v>
      </c>
      <c r="J95" s="30">
        <f t="shared" si="15"/>
        <v>20.92653182629387</v>
      </c>
      <c r="K95" s="38">
        <f t="shared" si="16"/>
      </c>
      <c r="L95" s="79"/>
    </row>
    <row r="96" spans="1:12" s="2" customFormat="1" ht="15">
      <c r="A96" s="48" t="s">
        <v>56</v>
      </c>
      <c r="B96" s="74">
        <v>202.58</v>
      </c>
      <c r="C96" s="30">
        <v>180.892</v>
      </c>
      <c r="D96" s="33">
        <f t="shared" si="18"/>
        <v>89.2941060321848</v>
      </c>
      <c r="E96" s="38">
        <v>172.1</v>
      </c>
      <c r="F96" s="57">
        <f t="shared" si="14"/>
        <v>8.792000000000002</v>
      </c>
      <c r="G96" s="58">
        <v>363.427</v>
      </c>
      <c r="H96" s="38">
        <v>363</v>
      </c>
      <c r="I96" s="120">
        <f t="shared" si="17"/>
        <v>0.4270000000000209</v>
      </c>
      <c r="J96" s="30">
        <f t="shared" si="15"/>
        <v>20.090827676182474</v>
      </c>
      <c r="K96" s="38">
        <f t="shared" si="16"/>
        <v>21.092388146426497</v>
      </c>
      <c r="L96" s="79">
        <f t="shared" si="9"/>
        <v>-1.0015604702440228</v>
      </c>
    </row>
    <row r="97" spans="1:12" s="2" customFormat="1" ht="15" hidden="1">
      <c r="A97" s="48" t="s">
        <v>57</v>
      </c>
      <c r="B97" s="74">
        <v>999999999</v>
      </c>
      <c r="C97" s="30"/>
      <c r="D97" s="33">
        <f t="shared" si="18"/>
        <v>0</v>
      </c>
      <c r="E97" s="38"/>
      <c r="F97" s="57">
        <f t="shared" si="14"/>
        <v>0</v>
      </c>
      <c r="G97" s="58"/>
      <c r="H97" s="38"/>
      <c r="I97" s="120">
        <f t="shared" si="17"/>
        <v>0</v>
      </c>
      <c r="J97" s="30">
        <f t="shared" si="15"/>
      </c>
      <c r="K97" s="38">
        <f t="shared" si="16"/>
      </c>
      <c r="L97" s="79" t="e">
        <f t="shared" si="9"/>
        <v>#VALUE!</v>
      </c>
    </row>
    <row r="98" spans="1:12" s="2" customFormat="1" ht="15" hidden="1">
      <c r="A98" s="48" t="s">
        <v>89</v>
      </c>
      <c r="B98" s="74"/>
      <c r="C98" s="30"/>
      <c r="D98" s="33" t="e">
        <f t="shared" si="18"/>
        <v>#DIV/0!</v>
      </c>
      <c r="E98" s="38"/>
      <c r="F98" s="57">
        <f t="shared" si="14"/>
        <v>0</v>
      </c>
      <c r="G98" s="58"/>
      <c r="H98" s="38"/>
      <c r="I98" s="120">
        <f t="shared" si="17"/>
        <v>0</v>
      </c>
      <c r="J98" s="30">
        <f t="shared" si="15"/>
      </c>
      <c r="K98" s="38">
        <f t="shared" si="16"/>
      </c>
      <c r="L98" s="79" t="e">
        <f t="shared" si="9"/>
        <v>#VALUE!</v>
      </c>
    </row>
    <row r="99" spans="1:12" s="2" customFormat="1" ht="15" hidden="1">
      <c r="A99" s="48" t="s">
        <v>58</v>
      </c>
      <c r="B99" s="74"/>
      <c r="C99" s="30"/>
      <c r="D99" s="33" t="e">
        <f t="shared" si="18"/>
        <v>#DIV/0!</v>
      </c>
      <c r="E99" s="38"/>
      <c r="F99" s="57">
        <f t="shared" si="14"/>
        <v>0</v>
      </c>
      <c r="G99" s="58"/>
      <c r="H99" s="38"/>
      <c r="I99" s="120">
        <f t="shared" si="17"/>
        <v>0</v>
      </c>
      <c r="J99" s="30">
        <f t="shared" si="15"/>
      </c>
      <c r="K99" s="38">
        <f t="shared" si="16"/>
      </c>
      <c r="L99" s="79" t="e">
        <f t="shared" si="9"/>
        <v>#VALUE!</v>
      </c>
    </row>
    <row r="100" spans="1:12" s="2" customFormat="1" ht="15" hidden="1">
      <c r="A100" s="48" t="s">
        <v>59</v>
      </c>
      <c r="B100" s="74"/>
      <c r="C100" s="30"/>
      <c r="D100" s="33" t="e">
        <f t="shared" si="18"/>
        <v>#DIV/0!</v>
      </c>
      <c r="E100" s="38"/>
      <c r="F100" s="57">
        <f t="shared" si="14"/>
        <v>0</v>
      </c>
      <c r="G100" s="58"/>
      <c r="H100" s="38"/>
      <c r="I100" s="120">
        <f t="shared" si="17"/>
        <v>0</v>
      </c>
      <c r="J100" s="30">
        <f t="shared" si="15"/>
      </c>
      <c r="K100" s="38">
        <f t="shared" si="16"/>
      </c>
      <c r="L100" s="79" t="e">
        <f t="shared" si="9"/>
        <v>#VALUE!</v>
      </c>
    </row>
    <row r="101" spans="1:12" s="2" customFormat="1" ht="15">
      <c r="A101" s="49" t="s">
        <v>90</v>
      </c>
      <c r="B101" s="80">
        <v>5.7</v>
      </c>
      <c r="C101" s="39">
        <v>4.04</v>
      </c>
      <c r="D101" s="81">
        <f t="shared" si="18"/>
        <v>70.87719298245614</v>
      </c>
      <c r="E101" s="41">
        <v>2.898</v>
      </c>
      <c r="F101" s="98">
        <f t="shared" si="14"/>
        <v>1.142</v>
      </c>
      <c r="G101" s="59">
        <v>5.7</v>
      </c>
      <c r="H101" s="41">
        <v>4.223</v>
      </c>
      <c r="I101" s="121">
        <f t="shared" si="17"/>
        <v>1.4770000000000003</v>
      </c>
      <c r="J101" s="39">
        <f t="shared" si="15"/>
        <v>14.108910891089108</v>
      </c>
      <c r="K101" s="41">
        <f t="shared" si="16"/>
        <v>14.572118702553485</v>
      </c>
      <c r="L101" s="82">
        <f>J101-K101</f>
        <v>-0.4632078114643772</v>
      </c>
    </row>
    <row r="102" spans="1:12" s="2" customFormat="1" ht="15.75" hidden="1">
      <c r="A102" s="140" t="s">
        <v>91</v>
      </c>
      <c r="B102" s="150"/>
      <c r="C102" s="151"/>
      <c r="D102" s="152" t="e">
        <f t="shared" si="18"/>
        <v>#DIV/0!</v>
      </c>
      <c r="E102" s="142"/>
      <c r="F102" s="153">
        <f t="shared" si="14"/>
        <v>0</v>
      </c>
      <c r="G102" s="151"/>
      <c r="H102" s="142"/>
      <c r="I102" s="154">
        <f t="shared" si="17"/>
        <v>0</v>
      </c>
      <c r="J102" s="151">
        <f t="shared" si="15"/>
      </c>
      <c r="K102" s="142">
        <f t="shared" si="16"/>
      </c>
      <c r="L102" s="154" t="e">
        <f>J102-K102</f>
        <v>#VALUE!</v>
      </c>
    </row>
    <row r="103" spans="2:12" ht="15">
      <c r="B103" s="83"/>
      <c r="C103" s="83"/>
      <c r="D103" s="83"/>
      <c r="E103" s="83"/>
      <c r="F103" s="83"/>
      <c r="G103" s="84"/>
      <c r="H103" s="83"/>
      <c r="I103" s="83"/>
      <c r="J103" s="83"/>
      <c r="K103" s="83"/>
      <c r="L103" s="83"/>
    </row>
    <row r="104" spans="1:7" s="5" customFormat="1" ht="15">
      <c r="A104" s="4"/>
      <c r="G104" s="2"/>
    </row>
    <row r="105" spans="1:7" s="5" customFormat="1" ht="15">
      <c r="A105" s="4"/>
      <c r="G105" s="2"/>
    </row>
    <row r="106" spans="1:7" s="5" customFormat="1" ht="15">
      <c r="A106" s="4"/>
      <c r="G106" s="2"/>
    </row>
    <row r="107" spans="1:7" s="5" customFormat="1" ht="15">
      <c r="A107" s="4"/>
      <c r="G107" s="2"/>
    </row>
    <row r="108" spans="1:7" s="5" customFormat="1" ht="15">
      <c r="A108" s="4"/>
      <c r="G108" s="2"/>
    </row>
    <row r="109" spans="1:7" s="5" customFormat="1" ht="15">
      <c r="A109" s="4"/>
      <c r="G109" s="2"/>
    </row>
    <row r="110" spans="1:7" s="5" customFormat="1" ht="15">
      <c r="A110" s="4"/>
      <c r="G110" s="2" t="s">
        <v>111</v>
      </c>
    </row>
    <row r="111" spans="1:7" s="5" customFormat="1" ht="15">
      <c r="A111" s="4"/>
      <c r="G111" s="2"/>
    </row>
    <row r="112" spans="1:7" s="5" customFormat="1" ht="15">
      <c r="A112" s="4"/>
      <c r="G112" s="2"/>
    </row>
    <row r="113" spans="1:7" s="5" customFormat="1" ht="15">
      <c r="A113" s="4"/>
      <c r="G113" s="2"/>
    </row>
    <row r="114" spans="1:7" s="5" customFormat="1" ht="15">
      <c r="A114" s="4"/>
      <c r="G114" s="2"/>
    </row>
    <row r="115" spans="1:12" s="7" customFormat="1" ht="15">
      <c r="A115" s="4"/>
      <c r="B115" s="5"/>
      <c r="C115" s="5"/>
      <c r="D115" s="5"/>
      <c r="E115" s="5"/>
      <c r="F115" s="5"/>
      <c r="G115" s="2"/>
      <c r="H115" s="5"/>
      <c r="I115" s="5"/>
      <c r="J115" s="5"/>
      <c r="K115" s="5"/>
      <c r="L115" s="5"/>
    </row>
    <row r="116" spans="1:12" s="7" customFormat="1" ht="15">
      <c r="A116" s="4"/>
      <c r="B116" s="5"/>
      <c r="C116" s="5"/>
      <c r="D116" s="5"/>
      <c r="E116" s="5"/>
      <c r="F116" s="5"/>
      <c r="G116" s="2"/>
      <c r="H116" s="5"/>
      <c r="I116" s="5"/>
      <c r="J116" s="5"/>
      <c r="K116" s="5"/>
      <c r="L116" s="5"/>
    </row>
    <row r="117" spans="1:12" s="7" customFormat="1" ht="15">
      <c r="A117" s="4"/>
      <c r="B117" s="5"/>
      <c r="C117" s="5"/>
      <c r="D117" s="5"/>
      <c r="E117" s="5"/>
      <c r="F117" s="5"/>
      <c r="G117" s="2"/>
      <c r="H117" s="5"/>
      <c r="I117" s="5"/>
      <c r="J117" s="5"/>
      <c r="K117" s="5"/>
      <c r="L117" s="5"/>
    </row>
    <row r="118" spans="1:12" s="7" customFormat="1" ht="15">
      <c r="A118" s="4"/>
      <c r="B118" s="5"/>
      <c r="C118" s="5"/>
      <c r="D118" s="5"/>
      <c r="E118" s="5"/>
      <c r="F118" s="5"/>
      <c r="G118" s="2"/>
      <c r="H118" s="5"/>
      <c r="I118" s="5"/>
      <c r="J118" s="5"/>
      <c r="K118" s="5"/>
      <c r="L118" s="5"/>
    </row>
    <row r="119" spans="1:12" s="7" customFormat="1" ht="15">
      <c r="A119" s="4"/>
      <c r="B119" s="5"/>
      <c r="C119" s="5"/>
      <c r="D119" s="5"/>
      <c r="E119" s="5"/>
      <c r="F119" s="5"/>
      <c r="G119" s="2"/>
      <c r="H119" s="5"/>
      <c r="I119" s="5"/>
      <c r="J119" s="5"/>
      <c r="K119" s="5"/>
      <c r="L119" s="5"/>
    </row>
    <row r="120" spans="1:12" s="7" customFormat="1" ht="15">
      <c r="A120" s="4"/>
      <c r="B120" s="5"/>
      <c r="C120" s="5"/>
      <c r="D120" s="5"/>
      <c r="E120" s="5"/>
      <c r="F120" s="5"/>
      <c r="G120" s="2"/>
      <c r="H120" s="5"/>
      <c r="I120" s="5"/>
      <c r="J120" s="5"/>
      <c r="K120" s="5"/>
      <c r="L120" s="5"/>
    </row>
    <row r="121" spans="1:12" s="7" customFormat="1" ht="15">
      <c r="A121" s="4"/>
      <c r="B121" s="5"/>
      <c r="C121" s="5"/>
      <c r="D121" s="5"/>
      <c r="E121" s="5"/>
      <c r="F121" s="5"/>
      <c r="G121" s="2"/>
      <c r="H121" s="5"/>
      <c r="I121" s="5"/>
      <c r="J121" s="5"/>
      <c r="K121" s="5"/>
      <c r="L121" s="5"/>
    </row>
    <row r="122" spans="1:12" s="7" customFormat="1" ht="15">
      <c r="A122" s="4"/>
      <c r="B122" s="5"/>
      <c r="C122" s="5"/>
      <c r="D122" s="5"/>
      <c r="E122" s="5"/>
      <c r="F122" s="5"/>
      <c r="G122" s="2"/>
      <c r="H122" s="5"/>
      <c r="I122" s="5"/>
      <c r="J122" s="5"/>
      <c r="K122" s="5"/>
      <c r="L122" s="5"/>
    </row>
    <row r="123" spans="1:12" s="7" customFormat="1" ht="15">
      <c r="A123" s="4"/>
      <c r="B123" s="5"/>
      <c r="C123" s="5"/>
      <c r="D123" s="5"/>
      <c r="E123" s="5"/>
      <c r="F123" s="5"/>
      <c r="G123" s="2"/>
      <c r="H123" s="5"/>
      <c r="I123" s="5"/>
      <c r="J123" s="5"/>
      <c r="K123" s="5"/>
      <c r="L123" s="5"/>
    </row>
    <row r="124" spans="1:12" s="7" customFormat="1" ht="15">
      <c r="A124" s="4"/>
      <c r="B124" s="5"/>
      <c r="C124" s="5"/>
      <c r="D124" s="5"/>
      <c r="E124" s="5"/>
      <c r="F124" s="5"/>
      <c r="G124" s="2"/>
      <c r="H124" s="5"/>
      <c r="I124" s="5"/>
      <c r="J124" s="5"/>
      <c r="K124" s="5"/>
      <c r="L124" s="5"/>
    </row>
    <row r="125" spans="1:12" s="7" customFormat="1" ht="15">
      <c r="A125" s="4"/>
      <c r="B125" s="5"/>
      <c r="C125" s="5"/>
      <c r="D125" s="5"/>
      <c r="E125" s="5"/>
      <c r="F125" s="5"/>
      <c r="G125" s="2"/>
      <c r="H125" s="5"/>
      <c r="I125" s="5"/>
      <c r="J125" s="5"/>
      <c r="K125" s="5"/>
      <c r="L125" s="5"/>
    </row>
    <row r="126" spans="1:12" s="7" customFormat="1" ht="15">
      <c r="A126" s="4"/>
      <c r="B126" s="5"/>
      <c r="C126" s="5"/>
      <c r="D126" s="5"/>
      <c r="E126" s="5"/>
      <c r="F126" s="5"/>
      <c r="G126" s="2"/>
      <c r="H126" s="5"/>
      <c r="I126" s="5"/>
      <c r="J126" s="5"/>
      <c r="K126" s="5"/>
      <c r="L126" s="5"/>
    </row>
    <row r="127" spans="1:12" s="7" customFormat="1" ht="15">
      <c r="A127" s="4"/>
      <c r="B127" s="5"/>
      <c r="C127" s="5"/>
      <c r="D127" s="5"/>
      <c r="E127" s="5"/>
      <c r="F127" s="5"/>
      <c r="G127" s="2"/>
      <c r="H127" s="5"/>
      <c r="I127" s="5"/>
      <c r="J127" s="5"/>
      <c r="K127" s="5"/>
      <c r="L127" s="5"/>
    </row>
    <row r="128" spans="1:12" s="7" customFormat="1" ht="15">
      <c r="A128" s="4"/>
      <c r="B128" s="5"/>
      <c r="C128" s="5"/>
      <c r="D128" s="5"/>
      <c r="E128" s="5"/>
      <c r="F128" s="5"/>
      <c r="G128" s="2"/>
      <c r="H128" s="5"/>
      <c r="I128" s="5"/>
      <c r="J128" s="5"/>
      <c r="K128" s="5"/>
      <c r="L128" s="5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6"/>
      <c r="C148" s="196"/>
      <c r="D148" s="196"/>
    </row>
    <row r="149" spans="1:2" s="8" customFormat="1" ht="15.75">
      <c r="A149" s="21"/>
      <c r="B149" s="6"/>
    </row>
    <row r="150" spans="1:4" s="8" customFormat="1" ht="15">
      <c r="A150" s="6"/>
      <c r="B150" s="196"/>
      <c r="C150" s="196"/>
      <c r="D150" s="19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48:D148"/>
    <mergeCell ref="B150:D150"/>
    <mergeCell ref="A3:A4"/>
    <mergeCell ref="C3:F3"/>
    <mergeCell ref="J3:L3"/>
    <mergeCell ref="G3:I3"/>
    <mergeCell ref="B3:B4"/>
  </mergeCells>
  <printOptions horizontalCentered="1"/>
  <pageMargins left="0" right="0" top="0" bottom="0" header="0" footer="0"/>
  <pageSetup horizontalDpi="600" verticalDpi="600" orientation="landscape" paperSize="9" scale="85" r:id="rId2"/>
  <rowBreaks count="1" manualBreakCount="1">
    <brk id="48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8" sqref="O18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375" style="9" customWidth="1"/>
    <col min="5" max="6" width="10.75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1.25" customHeight="1">
      <c r="A1" s="205" t="s">
        <v>138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1.2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13.5" customHeight="1">
      <c r="A3" s="197" t="s">
        <v>1</v>
      </c>
      <c r="B3" s="197" t="s">
        <v>114</v>
      </c>
      <c r="C3" s="197" t="s">
        <v>96</v>
      </c>
      <c r="D3" s="197"/>
      <c r="E3" s="199"/>
      <c r="F3" s="199"/>
      <c r="G3" s="197" t="s">
        <v>60</v>
      </c>
      <c r="H3" s="199"/>
      <c r="I3" s="199"/>
      <c r="J3" s="200" t="s">
        <v>0</v>
      </c>
      <c r="K3" s="200"/>
      <c r="L3" s="200"/>
    </row>
    <row r="4" spans="1:12" s="10" customFormat="1" ht="29.25" customHeight="1">
      <c r="A4" s="198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" t="s">
        <v>102</v>
      </c>
      <c r="H4" s="1" t="s">
        <v>101</v>
      </c>
      <c r="I4" s="1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43" t="s">
        <v>2</v>
      </c>
      <c r="B5" s="72">
        <v>1581.89</v>
      </c>
      <c r="C5" s="25">
        <f>C6+C25+C36+C45+C53+C68+C75+C92</f>
        <v>772.484</v>
      </c>
      <c r="D5" s="31">
        <f>C5/B5*100</f>
        <v>48.83297827282554</v>
      </c>
      <c r="E5" s="31">
        <v>496.3649999999999</v>
      </c>
      <c r="F5" s="50">
        <f aca="true" t="shared" si="0" ref="F5:F70">C5-E5</f>
        <v>276.11900000000014</v>
      </c>
      <c r="G5" s="25">
        <f>G6+G25+G36+G45+G53+G68+G75+G92</f>
        <v>1171.027</v>
      </c>
      <c r="H5" s="31">
        <v>941.0036000000001</v>
      </c>
      <c r="I5" s="50">
        <f>G5-H5</f>
        <v>230.02339999999992</v>
      </c>
      <c r="J5" s="62">
        <f>G5/C5*10</f>
        <v>15.159239544120007</v>
      </c>
      <c r="K5" s="31">
        <f>H5/E5*10</f>
        <v>18.95789590321639</v>
      </c>
      <c r="L5" s="87">
        <f>J5-K5</f>
        <v>-3.798656359096382</v>
      </c>
    </row>
    <row r="6" spans="1:12" s="15" customFormat="1" ht="15.75">
      <c r="A6" s="44" t="s">
        <v>3</v>
      </c>
      <c r="B6" s="73">
        <v>356.83</v>
      </c>
      <c r="C6" s="26">
        <f>SUM(C7:C23)</f>
        <v>291.60999999999996</v>
      </c>
      <c r="D6" s="32">
        <f aca="true" t="shared" si="1" ref="D6:D35">C6/B6*100</f>
        <v>81.72238881259983</v>
      </c>
      <c r="E6" s="32">
        <v>158.286</v>
      </c>
      <c r="F6" s="51">
        <f t="shared" si="0"/>
        <v>133.32399999999996</v>
      </c>
      <c r="G6" s="26">
        <f>SUM(G7:G23)</f>
        <v>502.16999999999996</v>
      </c>
      <c r="H6" s="32">
        <v>341.3206</v>
      </c>
      <c r="I6" s="51">
        <f aca="true" t="shared" si="2" ref="I6:I69">G6-H6</f>
        <v>160.84939999999995</v>
      </c>
      <c r="J6" s="29">
        <f>IF(C6&gt;0,G6/C6*10,"")</f>
        <v>17.220602859984226</v>
      </c>
      <c r="K6" s="37">
        <f>IF(E6&gt;0,H6/E6*10,"")</f>
        <v>21.563536888922584</v>
      </c>
      <c r="L6" s="56">
        <f aca="true" t="shared" si="3" ref="L6:L69">J6-K6</f>
        <v>-4.342934028938359</v>
      </c>
    </row>
    <row r="7" spans="1:12" s="2" customFormat="1" ht="15">
      <c r="A7" s="45" t="s">
        <v>4</v>
      </c>
      <c r="B7" s="74">
        <v>2.26</v>
      </c>
      <c r="C7" s="30">
        <v>2.25</v>
      </c>
      <c r="D7" s="38">
        <f t="shared" si="1"/>
        <v>99.55752212389382</v>
      </c>
      <c r="E7" s="38">
        <v>2.1</v>
      </c>
      <c r="F7" s="57">
        <f t="shared" si="0"/>
        <v>0.1499999999999999</v>
      </c>
      <c r="G7" s="30">
        <v>5.36</v>
      </c>
      <c r="H7" s="38">
        <v>3.3</v>
      </c>
      <c r="I7" s="57">
        <f t="shared" si="2"/>
        <v>2.0600000000000005</v>
      </c>
      <c r="J7" s="30">
        <f aca="true" t="shared" si="4" ref="J7:J70">IF(C7&gt;0,G7/C7*10,"")</f>
        <v>23.822222222222223</v>
      </c>
      <c r="K7" s="38">
        <f aca="true" t="shared" si="5" ref="K7:K70">IF(E7&gt;0,H7/E7*10,"")</f>
        <v>15.714285714285712</v>
      </c>
      <c r="L7" s="57">
        <f t="shared" si="3"/>
        <v>8.107936507936511</v>
      </c>
    </row>
    <row r="8" spans="1:12" s="2" customFormat="1" ht="15">
      <c r="A8" s="45" t="s">
        <v>5</v>
      </c>
      <c r="B8" s="74">
        <v>23.74</v>
      </c>
      <c r="C8" s="30">
        <v>21.73</v>
      </c>
      <c r="D8" s="38">
        <f t="shared" si="1"/>
        <v>91.53327716933445</v>
      </c>
      <c r="E8" s="38">
        <v>13.696</v>
      </c>
      <c r="F8" s="57">
        <f t="shared" si="0"/>
        <v>8.034</v>
      </c>
      <c r="G8" s="30">
        <v>49.65</v>
      </c>
      <c r="H8" s="38">
        <v>30.3506</v>
      </c>
      <c r="I8" s="57">
        <f t="shared" si="2"/>
        <v>19.2994</v>
      </c>
      <c r="J8" s="30">
        <f t="shared" si="4"/>
        <v>22.84859641049241</v>
      </c>
      <c r="K8" s="38">
        <f t="shared" si="5"/>
        <v>22.160192757009348</v>
      </c>
      <c r="L8" s="57">
        <f t="shared" si="3"/>
        <v>0.6884036534830607</v>
      </c>
    </row>
    <row r="9" spans="1:12" s="2" customFormat="1" ht="15">
      <c r="A9" s="45" t="s">
        <v>6</v>
      </c>
      <c r="B9" s="74">
        <v>4.43</v>
      </c>
      <c r="C9" s="30">
        <v>3.47</v>
      </c>
      <c r="D9" s="38">
        <f t="shared" si="1"/>
        <v>78.32957110609482</v>
      </c>
      <c r="E9" s="38">
        <v>1.28</v>
      </c>
      <c r="F9" s="57">
        <f t="shared" si="0"/>
        <v>2.1900000000000004</v>
      </c>
      <c r="G9" s="30">
        <v>5.42</v>
      </c>
      <c r="H9" s="38">
        <v>2.7</v>
      </c>
      <c r="I9" s="57">
        <f t="shared" si="2"/>
        <v>2.7199999999999998</v>
      </c>
      <c r="J9" s="30">
        <f t="shared" si="4"/>
        <v>15.619596541786741</v>
      </c>
      <c r="K9" s="38">
        <f t="shared" si="5"/>
        <v>21.09375</v>
      </c>
      <c r="L9" s="57">
        <f t="shared" si="3"/>
        <v>-5.474153458213259</v>
      </c>
    </row>
    <row r="10" spans="1:12" s="2" customFormat="1" ht="15">
      <c r="A10" s="45" t="s">
        <v>7</v>
      </c>
      <c r="B10" s="74">
        <v>1.29</v>
      </c>
      <c r="C10" s="30">
        <v>1.1</v>
      </c>
      <c r="D10" s="38">
        <f t="shared" si="1"/>
        <v>85.27131782945737</v>
      </c>
      <c r="E10" s="38">
        <v>1.15</v>
      </c>
      <c r="F10" s="57">
        <f t="shared" si="0"/>
        <v>-0.04999999999999982</v>
      </c>
      <c r="G10" s="30">
        <v>1.6</v>
      </c>
      <c r="H10" s="38">
        <v>2.3</v>
      </c>
      <c r="I10" s="57">
        <f t="shared" si="2"/>
        <v>-0.6999999999999997</v>
      </c>
      <c r="J10" s="30">
        <f t="shared" si="4"/>
        <v>14.545454545454547</v>
      </c>
      <c r="K10" s="38">
        <f t="shared" si="5"/>
        <v>20</v>
      </c>
      <c r="L10" s="57">
        <f t="shared" si="3"/>
        <v>-5.454545454545453</v>
      </c>
    </row>
    <row r="11" spans="1:12" s="2" customFormat="1" ht="15" hidden="1">
      <c r="A11" s="45" t="s">
        <v>8</v>
      </c>
      <c r="B11" s="74"/>
      <c r="C11" s="30"/>
      <c r="D11" s="38" t="e">
        <f t="shared" si="1"/>
        <v>#DIV/0!</v>
      </c>
      <c r="E11" s="38"/>
      <c r="F11" s="57">
        <f t="shared" si="0"/>
        <v>0</v>
      </c>
      <c r="G11" s="30"/>
      <c r="H11" s="38"/>
      <c r="I11" s="57">
        <f t="shared" si="2"/>
        <v>0</v>
      </c>
      <c r="J11" s="30">
        <f t="shared" si="4"/>
      </c>
      <c r="K11" s="38">
        <f t="shared" si="5"/>
      </c>
      <c r="L11" s="57" t="e">
        <f t="shared" si="3"/>
        <v>#VALUE!</v>
      </c>
    </row>
    <row r="12" spans="1:14" s="2" customFormat="1" ht="15">
      <c r="A12" s="45" t="s">
        <v>9</v>
      </c>
      <c r="B12" s="74">
        <v>3.55</v>
      </c>
      <c r="C12" s="30">
        <v>2.3</v>
      </c>
      <c r="D12" s="38">
        <f t="shared" si="1"/>
        <v>64.7887323943662</v>
      </c>
      <c r="E12" s="38">
        <v>0.58</v>
      </c>
      <c r="F12" s="57">
        <f t="shared" si="0"/>
        <v>1.7199999999999998</v>
      </c>
      <c r="G12" s="30">
        <v>4.5</v>
      </c>
      <c r="H12" s="38">
        <v>1.3</v>
      </c>
      <c r="I12" s="57">
        <f t="shared" si="2"/>
        <v>3.2</v>
      </c>
      <c r="J12" s="30">
        <f>IF(C12&gt;0,G12/C12*10,"")</f>
        <v>19.56521739130435</v>
      </c>
      <c r="K12" s="38">
        <f>IF(E12&gt;0,H12/E12*10,"")</f>
        <v>22.413793103448278</v>
      </c>
      <c r="L12" s="57">
        <f t="shared" si="3"/>
        <v>-2.8485757121439264</v>
      </c>
      <c r="M12" s="24"/>
      <c r="N12" s="24"/>
    </row>
    <row r="13" spans="1:12" s="2" customFormat="1" ht="15" hidden="1">
      <c r="A13" s="45" t="s">
        <v>10</v>
      </c>
      <c r="B13" s="74">
        <v>999999999</v>
      </c>
      <c r="C13" s="30"/>
      <c r="D13" s="38">
        <f t="shared" si="1"/>
        <v>0</v>
      </c>
      <c r="E13" s="38"/>
      <c r="F13" s="57">
        <f t="shared" si="0"/>
        <v>0</v>
      </c>
      <c r="G13" s="30"/>
      <c r="H13" s="38"/>
      <c r="I13" s="57">
        <f t="shared" si="2"/>
        <v>0</v>
      </c>
      <c r="J13" s="30">
        <f t="shared" si="4"/>
      </c>
      <c r="K13" s="38">
        <f t="shared" si="5"/>
      </c>
      <c r="L13" s="57" t="e">
        <f t="shared" si="3"/>
        <v>#VALUE!</v>
      </c>
    </row>
    <row r="14" spans="1:17" s="2" customFormat="1" ht="15">
      <c r="A14" s="45" t="s">
        <v>11</v>
      </c>
      <c r="B14" s="74">
        <v>43.47</v>
      </c>
      <c r="C14" s="30">
        <v>43.47</v>
      </c>
      <c r="D14" s="38">
        <f t="shared" si="1"/>
        <v>100</v>
      </c>
      <c r="E14" s="38">
        <v>22.7</v>
      </c>
      <c r="F14" s="57">
        <f t="shared" si="0"/>
        <v>20.77</v>
      </c>
      <c r="G14" s="30">
        <v>104.4</v>
      </c>
      <c r="H14" s="38">
        <v>69.2</v>
      </c>
      <c r="I14" s="57">
        <f t="shared" si="2"/>
        <v>35.2</v>
      </c>
      <c r="J14" s="30">
        <f>IF(C14&gt;0,G14/C14*10,"")</f>
        <v>24.01656314699793</v>
      </c>
      <c r="K14" s="38">
        <f t="shared" si="5"/>
        <v>30.484581497797357</v>
      </c>
      <c r="L14" s="57">
        <f t="shared" si="3"/>
        <v>-6.468018350799426</v>
      </c>
      <c r="Q14" s="2" t="s">
        <v>111</v>
      </c>
    </row>
    <row r="15" spans="1:12" s="2" customFormat="1" ht="15">
      <c r="A15" s="45" t="s">
        <v>12</v>
      </c>
      <c r="B15" s="74">
        <v>53.73</v>
      </c>
      <c r="C15" s="30">
        <v>49.4</v>
      </c>
      <c r="D15" s="38">
        <f t="shared" si="1"/>
        <v>91.94118741857436</v>
      </c>
      <c r="E15" s="38">
        <v>31.9</v>
      </c>
      <c r="F15" s="57">
        <f t="shared" si="0"/>
        <v>17.5</v>
      </c>
      <c r="G15" s="30">
        <v>76.2</v>
      </c>
      <c r="H15" s="38">
        <v>66</v>
      </c>
      <c r="I15" s="57">
        <f t="shared" si="2"/>
        <v>10.200000000000003</v>
      </c>
      <c r="J15" s="30">
        <f t="shared" si="4"/>
        <v>15.425101214574898</v>
      </c>
      <c r="K15" s="38">
        <f t="shared" si="5"/>
        <v>20.689655172413794</v>
      </c>
      <c r="L15" s="57">
        <f t="shared" si="3"/>
        <v>-5.264553957838896</v>
      </c>
    </row>
    <row r="16" spans="1:12" s="2" customFormat="1" ht="15">
      <c r="A16" s="45" t="s">
        <v>92</v>
      </c>
      <c r="B16" s="74">
        <v>29.27</v>
      </c>
      <c r="C16" s="30">
        <v>6.5</v>
      </c>
      <c r="D16" s="38">
        <f t="shared" si="1"/>
        <v>22.207037922787837</v>
      </c>
      <c r="E16" s="38"/>
      <c r="F16" s="57">
        <f t="shared" si="0"/>
        <v>6.5</v>
      </c>
      <c r="G16" s="30">
        <v>11.4</v>
      </c>
      <c r="H16" s="38"/>
      <c r="I16" s="57">
        <f t="shared" si="2"/>
        <v>11.4</v>
      </c>
      <c r="J16" s="30">
        <f t="shared" si="4"/>
        <v>17.53846153846154</v>
      </c>
      <c r="K16" s="38">
        <f t="shared" si="5"/>
      </c>
      <c r="L16" s="57"/>
    </row>
    <row r="17" spans="1:12" s="2" customFormat="1" ht="15">
      <c r="A17" s="45" t="s">
        <v>13</v>
      </c>
      <c r="B17" s="74">
        <v>36.5</v>
      </c>
      <c r="C17" s="30">
        <v>35.06</v>
      </c>
      <c r="D17" s="38">
        <f t="shared" si="1"/>
        <v>96.05479452054794</v>
      </c>
      <c r="E17" s="38">
        <v>17.1</v>
      </c>
      <c r="F17" s="57">
        <f t="shared" si="0"/>
        <v>17.96</v>
      </c>
      <c r="G17" s="30">
        <v>66.74</v>
      </c>
      <c r="H17" s="38">
        <v>37.6</v>
      </c>
      <c r="I17" s="57">
        <f t="shared" si="2"/>
        <v>29.139999999999993</v>
      </c>
      <c r="J17" s="30">
        <f t="shared" si="4"/>
        <v>19.035938391329147</v>
      </c>
      <c r="K17" s="38">
        <f t="shared" si="5"/>
        <v>21.98830409356725</v>
      </c>
      <c r="L17" s="57">
        <f t="shared" si="3"/>
        <v>-2.9523657022381045</v>
      </c>
    </row>
    <row r="18" spans="1:12" s="2" customFormat="1" ht="15">
      <c r="A18" s="45" t="s">
        <v>14</v>
      </c>
      <c r="B18" s="74">
        <v>52.72</v>
      </c>
      <c r="C18" s="30">
        <v>44.3</v>
      </c>
      <c r="D18" s="38">
        <f t="shared" si="1"/>
        <v>84.0288315629742</v>
      </c>
      <c r="E18" s="38">
        <v>30</v>
      </c>
      <c r="F18" s="57">
        <f t="shared" si="0"/>
        <v>14.299999999999997</v>
      </c>
      <c r="G18" s="30">
        <v>55.5</v>
      </c>
      <c r="H18" s="38">
        <v>52.7</v>
      </c>
      <c r="I18" s="57">
        <f t="shared" si="2"/>
        <v>2.799999999999997</v>
      </c>
      <c r="J18" s="30">
        <f t="shared" si="4"/>
        <v>12.528216704288939</v>
      </c>
      <c r="K18" s="38">
        <f t="shared" si="5"/>
        <v>17.56666666666667</v>
      </c>
      <c r="L18" s="57">
        <f t="shared" si="3"/>
        <v>-5.038449962377731</v>
      </c>
    </row>
    <row r="19" spans="1:12" s="2" customFormat="1" ht="15">
      <c r="A19" s="45" t="s">
        <v>15</v>
      </c>
      <c r="B19" s="74">
        <v>13.43</v>
      </c>
      <c r="C19" s="30">
        <v>8.2</v>
      </c>
      <c r="D19" s="38">
        <f t="shared" si="1"/>
        <v>61.05733432613552</v>
      </c>
      <c r="E19" s="38">
        <v>3.9</v>
      </c>
      <c r="F19" s="57">
        <f t="shared" si="0"/>
        <v>4.299999999999999</v>
      </c>
      <c r="G19" s="30">
        <v>10.8</v>
      </c>
      <c r="H19" s="38">
        <v>4.6</v>
      </c>
      <c r="I19" s="57">
        <f t="shared" si="2"/>
        <v>6.200000000000001</v>
      </c>
      <c r="J19" s="30">
        <f t="shared" si="4"/>
        <v>13.170731707317076</v>
      </c>
      <c r="K19" s="38">
        <f t="shared" si="5"/>
        <v>11.794871794871796</v>
      </c>
      <c r="L19" s="57">
        <f t="shared" si="3"/>
        <v>1.3758599124452804</v>
      </c>
    </row>
    <row r="20" spans="1:12" s="2" customFormat="1" ht="15">
      <c r="A20" s="45" t="s">
        <v>16</v>
      </c>
      <c r="B20" s="74">
        <v>6.53</v>
      </c>
      <c r="C20" s="30">
        <v>6.53</v>
      </c>
      <c r="D20" s="38">
        <f t="shared" si="1"/>
        <v>100</v>
      </c>
      <c r="E20" s="38">
        <v>2.7</v>
      </c>
      <c r="F20" s="57">
        <f t="shared" si="0"/>
        <v>3.83</v>
      </c>
      <c r="G20" s="30">
        <v>11</v>
      </c>
      <c r="H20" s="38">
        <v>7.7</v>
      </c>
      <c r="I20" s="57">
        <f t="shared" si="2"/>
        <v>3.3</v>
      </c>
      <c r="J20" s="30">
        <f t="shared" si="4"/>
        <v>16.84532924961715</v>
      </c>
      <c r="K20" s="38">
        <f t="shared" si="5"/>
        <v>28.518518518518515</v>
      </c>
      <c r="L20" s="57">
        <f t="shared" si="3"/>
        <v>-11.673189268901364</v>
      </c>
    </row>
    <row r="21" spans="1:12" s="2" customFormat="1" ht="15" hidden="1">
      <c r="A21" s="45" t="s">
        <v>17</v>
      </c>
      <c r="B21" s="74">
        <v>0.33</v>
      </c>
      <c r="C21" s="30"/>
      <c r="D21" s="38">
        <f t="shared" si="1"/>
        <v>0</v>
      </c>
      <c r="E21" s="38"/>
      <c r="F21" s="57">
        <f t="shared" si="0"/>
        <v>0</v>
      </c>
      <c r="G21" s="30"/>
      <c r="H21" s="38"/>
      <c r="I21" s="57">
        <f t="shared" si="2"/>
        <v>0</v>
      </c>
      <c r="J21" s="30">
        <f t="shared" si="4"/>
      </c>
      <c r="K21" s="38">
        <f t="shared" si="5"/>
      </c>
      <c r="L21" s="57" t="e">
        <f t="shared" si="3"/>
        <v>#VALUE!</v>
      </c>
    </row>
    <row r="22" spans="1:12" s="2" customFormat="1" ht="15">
      <c r="A22" s="45" t="s">
        <v>18</v>
      </c>
      <c r="B22" s="74">
        <v>84.95</v>
      </c>
      <c r="C22" s="30">
        <v>67.3</v>
      </c>
      <c r="D22" s="38">
        <f t="shared" si="1"/>
        <v>79.22307239552677</v>
      </c>
      <c r="E22" s="38">
        <v>31.18</v>
      </c>
      <c r="F22" s="57">
        <f t="shared" si="0"/>
        <v>36.12</v>
      </c>
      <c r="G22" s="30">
        <v>99.6</v>
      </c>
      <c r="H22" s="38">
        <v>63.57</v>
      </c>
      <c r="I22" s="57">
        <f t="shared" si="2"/>
        <v>36.029999999999994</v>
      </c>
      <c r="J22" s="30">
        <f t="shared" si="4"/>
        <v>14.799405646359585</v>
      </c>
      <c r="K22" s="38">
        <f t="shared" si="5"/>
        <v>20.3880692751764</v>
      </c>
      <c r="L22" s="57">
        <f t="shared" si="3"/>
        <v>-5.588663628816814</v>
      </c>
    </row>
    <row r="23" spans="1:12" s="2" customFormat="1" ht="15" hidden="1">
      <c r="A23" s="45" t="s">
        <v>19</v>
      </c>
      <c r="B23" s="74"/>
      <c r="C23" s="30"/>
      <c r="D23" s="38" t="e">
        <f t="shared" si="1"/>
        <v>#DIV/0!</v>
      </c>
      <c r="E23" s="38"/>
      <c r="F23" s="57">
        <f t="shared" si="0"/>
        <v>0</v>
      </c>
      <c r="G23" s="30"/>
      <c r="H23" s="38"/>
      <c r="I23" s="57">
        <f t="shared" si="2"/>
        <v>0</v>
      </c>
      <c r="J23" s="30">
        <f t="shared" si="4"/>
      </c>
      <c r="K23" s="38">
        <f t="shared" si="5"/>
      </c>
      <c r="L23" s="57" t="e">
        <f t="shared" si="3"/>
        <v>#VALUE!</v>
      </c>
    </row>
    <row r="24" spans="1:12" s="2" customFormat="1" ht="15" hidden="1">
      <c r="A24" s="45"/>
      <c r="B24" s="74"/>
      <c r="C24" s="30"/>
      <c r="D24" s="38" t="e">
        <f t="shared" si="1"/>
        <v>#DIV/0!</v>
      </c>
      <c r="E24" s="38"/>
      <c r="F24" s="57"/>
      <c r="G24" s="30"/>
      <c r="H24" s="38"/>
      <c r="I24" s="57"/>
      <c r="J24" s="30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>
      <c r="A25" s="44" t="s">
        <v>20</v>
      </c>
      <c r="B25" s="73">
        <v>48.81</v>
      </c>
      <c r="C25" s="26">
        <f>SUM(C26:C35)-C29</f>
        <v>39.38100000000001</v>
      </c>
      <c r="D25" s="32">
        <f t="shared" si="1"/>
        <v>80.6822372464659</v>
      </c>
      <c r="E25" s="32">
        <v>27.67</v>
      </c>
      <c r="F25" s="51">
        <f t="shared" si="0"/>
        <v>11.711000000000006</v>
      </c>
      <c r="G25" s="26">
        <f>SUM(G26:G35)-G29</f>
        <v>93.95100000000001</v>
      </c>
      <c r="H25" s="32">
        <v>80.5</v>
      </c>
      <c r="I25" s="51">
        <f t="shared" si="2"/>
        <v>13.451000000000008</v>
      </c>
      <c r="J25" s="29">
        <f t="shared" si="4"/>
        <v>23.85693608592976</v>
      </c>
      <c r="K25" s="37">
        <f t="shared" si="5"/>
        <v>29.09288037585833</v>
      </c>
      <c r="L25" s="56">
        <f t="shared" si="3"/>
        <v>-5.235944289928568</v>
      </c>
    </row>
    <row r="26" spans="1:12" s="2" customFormat="1" ht="15" hidden="1">
      <c r="A26" s="45" t="s">
        <v>61</v>
      </c>
      <c r="B26" s="74"/>
      <c r="C26" s="27"/>
      <c r="D26" s="33" t="e">
        <f t="shared" si="1"/>
        <v>#DIV/0!</v>
      </c>
      <c r="E26" s="33"/>
      <c r="F26" s="53">
        <f t="shared" si="0"/>
        <v>0</v>
      </c>
      <c r="G26" s="27"/>
      <c r="H26" s="33"/>
      <c r="I26" s="53">
        <f t="shared" si="2"/>
        <v>0</v>
      </c>
      <c r="J26" s="30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45" t="s">
        <v>21</v>
      </c>
      <c r="B27" s="74"/>
      <c r="C27" s="27"/>
      <c r="D27" s="33" t="e">
        <f t="shared" si="1"/>
        <v>#DIV/0!</v>
      </c>
      <c r="E27" s="33"/>
      <c r="F27" s="53">
        <f t="shared" si="0"/>
        <v>0</v>
      </c>
      <c r="G27" s="27"/>
      <c r="H27" s="33"/>
      <c r="I27" s="53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45" t="s">
        <v>22</v>
      </c>
      <c r="B28" s="74"/>
      <c r="C28" s="27"/>
      <c r="D28" s="33" t="e">
        <f t="shared" si="1"/>
        <v>#DIV/0!</v>
      </c>
      <c r="E28" s="33"/>
      <c r="F28" s="53">
        <f t="shared" si="0"/>
        <v>0</v>
      </c>
      <c r="G28" s="27"/>
      <c r="H28" s="33"/>
      <c r="I28" s="53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45" t="s">
        <v>62</v>
      </c>
      <c r="B29" s="74"/>
      <c r="C29" s="27"/>
      <c r="D29" s="33" t="e">
        <f t="shared" si="1"/>
        <v>#DIV/0!</v>
      </c>
      <c r="E29" s="33"/>
      <c r="F29" s="53">
        <f t="shared" si="0"/>
        <v>0</v>
      </c>
      <c r="G29" s="27"/>
      <c r="H29" s="33"/>
      <c r="I29" s="53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>
      <c r="A30" s="45" t="s">
        <v>23</v>
      </c>
      <c r="B30" s="74">
        <v>0.09</v>
      </c>
      <c r="C30" s="27">
        <v>0.06</v>
      </c>
      <c r="D30" s="33">
        <f t="shared" si="1"/>
        <v>66.66666666666666</v>
      </c>
      <c r="E30" s="33"/>
      <c r="F30" s="53">
        <f t="shared" si="0"/>
        <v>0.06</v>
      </c>
      <c r="G30" s="27">
        <v>0.164</v>
      </c>
      <c r="H30" s="33"/>
      <c r="I30" s="53">
        <f t="shared" si="2"/>
        <v>0.164</v>
      </c>
      <c r="J30" s="30">
        <f t="shared" si="4"/>
        <v>27.333333333333336</v>
      </c>
      <c r="K30" s="38">
        <f t="shared" si="5"/>
      </c>
      <c r="L30" s="57"/>
    </row>
    <row r="31" spans="1:12" s="2" customFormat="1" ht="15">
      <c r="A31" s="45" t="s">
        <v>24</v>
      </c>
      <c r="B31" s="74">
        <v>33.84</v>
      </c>
      <c r="C31" s="27">
        <v>32.9</v>
      </c>
      <c r="D31" s="38">
        <f t="shared" si="1"/>
        <v>97.22222222222221</v>
      </c>
      <c r="E31" s="33">
        <v>27.1</v>
      </c>
      <c r="F31" s="53">
        <f t="shared" si="0"/>
        <v>5.799999999999997</v>
      </c>
      <c r="G31" s="27">
        <v>80.5</v>
      </c>
      <c r="H31" s="33">
        <v>79.3</v>
      </c>
      <c r="I31" s="53">
        <f t="shared" si="2"/>
        <v>1.2000000000000028</v>
      </c>
      <c r="J31" s="30">
        <f t="shared" si="4"/>
        <v>24.468085106382983</v>
      </c>
      <c r="K31" s="38">
        <f t="shared" si="5"/>
        <v>29.261992619926197</v>
      </c>
      <c r="L31" s="57">
        <f t="shared" si="3"/>
        <v>-4.793907513543214</v>
      </c>
    </row>
    <row r="32" spans="1:12" s="2" customFormat="1" ht="15">
      <c r="A32" s="45" t="s">
        <v>25</v>
      </c>
      <c r="B32" s="74">
        <v>2.3</v>
      </c>
      <c r="C32" s="27">
        <v>1.642</v>
      </c>
      <c r="D32" s="38">
        <f t="shared" si="1"/>
        <v>71.3913043478261</v>
      </c>
      <c r="E32" s="38"/>
      <c r="F32" s="57">
        <f t="shared" si="0"/>
        <v>1.642</v>
      </c>
      <c r="G32" s="30">
        <v>4.105</v>
      </c>
      <c r="H32" s="38"/>
      <c r="I32" s="57">
        <f t="shared" si="2"/>
        <v>4.105</v>
      </c>
      <c r="J32" s="30">
        <f t="shared" si="4"/>
        <v>25.000000000000004</v>
      </c>
      <c r="K32" s="38">
        <f t="shared" si="5"/>
      </c>
      <c r="L32" s="57"/>
    </row>
    <row r="33" spans="1:12" s="2" customFormat="1" ht="15" hidden="1">
      <c r="A33" s="45" t="s">
        <v>26</v>
      </c>
      <c r="B33" s="74"/>
      <c r="C33" s="27"/>
      <c r="D33" s="38" t="e">
        <f t="shared" si="1"/>
        <v>#DIV/0!</v>
      </c>
      <c r="E33" s="38"/>
      <c r="F33" s="57">
        <f t="shared" si="0"/>
        <v>0</v>
      </c>
      <c r="G33" s="30"/>
      <c r="H33" s="38"/>
      <c r="I33" s="57">
        <f t="shared" si="2"/>
        <v>0</v>
      </c>
      <c r="J33" s="30">
        <f t="shared" si="4"/>
      </c>
      <c r="K33" s="38">
        <f t="shared" si="5"/>
      </c>
      <c r="L33" s="57"/>
    </row>
    <row r="34" spans="1:12" s="2" customFormat="1" ht="15">
      <c r="A34" s="45" t="s">
        <v>27</v>
      </c>
      <c r="B34" s="74">
        <v>3.65</v>
      </c>
      <c r="C34" s="27">
        <v>0.179</v>
      </c>
      <c r="D34" s="38">
        <f t="shared" si="1"/>
        <v>4.904109589041096</v>
      </c>
      <c r="E34" s="38"/>
      <c r="F34" s="57">
        <f t="shared" si="0"/>
        <v>0.179</v>
      </c>
      <c r="G34" s="30">
        <v>0.282</v>
      </c>
      <c r="H34" s="38"/>
      <c r="I34" s="57">
        <f t="shared" si="2"/>
        <v>0.282</v>
      </c>
      <c r="J34" s="30">
        <f t="shared" si="4"/>
        <v>15.754189944134078</v>
      </c>
      <c r="K34" s="38">
        <f t="shared" si="5"/>
      </c>
      <c r="L34" s="57"/>
    </row>
    <row r="35" spans="1:12" s="2" customFormat="1" ht="15">
      <c r="A35" s="45" t="s">
        <v>28</v>
      </c>
      <c r="B35" s="74">
        <v>8.93</v>
      </c>
      <c r="C35" s="27">
        <v>4.6</v>
      </c>
      <c r="D35" s="38">
        <f t="shared" si="1"/>
        <v>51.511758118701</v>
      </c>
      <c r="E35" s="38">
        <v>0.57</v>
      </c>
      <c r="F35" s="57">
        <f t="shared" si="0"/>
        <v>4.029999999999999</v>
      </c>
      <c r="G35" s="30">
        <v>8.9</v>
      </c>
      <c r="H35" s="38">
        <v>1.2</v>
      </c>
      <c r="I35" s="57">
        <f t="shared" si="2"/>
        <v>7.7</v>
      </c>
      <c r="J35" s="30">
        <f t="shared" si="4"/>
        <v>19.347826086956523</v>
      </c>
      <c r="K35" s="38">
        <f t="shared" si="5"/>
        <v>21.052631578947366</v>
      </c>
      <c r="L35" s="57">
        <f t="shared" si="3"/>
        <v>-1.704805491990843</v>
      </c>
    </row>
    <row r="36" spans="1:14" s="15" customFormat="1" ht="15.75">
      <c r="A36" s="44" t="s">
        <v>93</v>
      </c>
      <c r="B36" s="73">
        <v>40</v>
      </c>
      <c r="C36" s="26">
        <f>SUM(C37:C44)</f>
        <v>28.44</v>
      </c>
      <c r="D36" s="32">
        <f>C36/B36*100</f>
        <v>71.10000000000001</v>
      </c>
      <c r="E36" s="32">
        <v>31.039</v>
      </c>
      <c r="F36" s="51">
        <f t="shared" si="0"/>
        <v>-2.599</v>
      </c>
      <c r="G36" s="26">
        <f>SUM(G37:G44)</f>
        <v>61.378</v>
      </c>
      <c r="H36" s="32">
        <v>72.133</v>
      </c>
      <c r="I36" s="51">
        <f>G36-H36</f>
        <v>-10.754999999999995</v>
      </c>
      <c r="J36" s="29">
        <f t="shared" si="4"/>
        <v>21.581575246132203</v>
      </c>
      <c r="K36" s="37">
        <f t="shared" si="5"/>
        <v>23.239472921163692</v>
      </c>
      <c r="L36" s="56">
        <f t="shared" si="3"/>
        <v>-1.6578976750314887</v>
      </c>
      <c r="M36" s="19"/>
      <c r="N36" s="19"/>
    </row>
    <row r="37" spans="1:14" s="23" customFormat="1" ht="15">
      <c r="A37" s="45" t="s">
        <v>63</v>
      </c>
      <c r="B37" s="74">
        <v>4.45</v>
      </c>
      <c r="C37" s="27">
        <v>4.45</v>
      </c>
      <c r="D37" s="33">
        <f>C37/B37*100</f>
        <v>100</v>
      </c>
      <c r="E37" s="33">
        <v>4.739</v>
      </c>
      <c r="F37" s="53">
        <f t="shared" si="0"/>
        <v>-0.2889999999999997</v>
      </c>
      <c r="G37" s="27">
        <v>9.238</v>
      </c>
      <c r="H37" s="33">
        <v>8.54</v>
      </c>
      <c r="I37" s="53">
        <f t="shared" si="2"/>
        <v>0.6980000000000004</v>
      </c>
      <c r="J37" s="30">
        <f t="shared" si="4"/>
        <v>20.759550561797752</v>
      </c>
      <c r="K37" s="38">
        <f t="shared" si="5"/>
        <v>18.020679468242243</v>
      </c>
      <c r="L37" s="57">
        <f t="shared" si="3"/>
        <v>2.7388710935555096</v>
      </c>
      <c r="M37" s="2"/>
      <c r="N37" s="2"/>
    </row>
    <row r="38" spans="1:12" s="2" customFormat="1" ht="15">
      <c r="A38" s="45" t="s">
        <v>67</v>
      </c>
      <c r="B38" s="74">
        <v>0.31</v>
      </c>
      <c r="C38" s="27">
        <v>0.29</v>
      </c>
      <c r="D38" s="33">
        <f aca="true" t="shared" si="6" ref="D38:D44">C38/B38*100</f>
        <v>93.54838709677419</v>
      </c>
      <c r="E38" s="33">
        <v>0.16</v>
      </c>
      <c r="F38" s="53">
        <f t="shared" si="0"/>
        <v>0.12999999999999998</v>
      </c>
      <c r="G38" s="27">
        <v>0.14</v>
      </c>
      <c r="H38" s="33">
        <v>0.23</v>
      </c>
      <c r="I38" s="53">
        <f t="shared" si="2"/>
        <v>-0.09</v>
      </c>
      <c r="J38" s="30">
        <f t="shared" si="4"/>
        <v>4.8275862068965525</v>
      </c>
      <c r="K38" s="38">
        <f t="shared" si="5"/>
        <v>14.375</v>
      </c>
      <c r="L38" s="57">
        <f t="shared" si="3"/>
        <v>-9.547413793103448</v>
      </c>
    </row>
    <row r="39" spans="1:12" s="5" customFormat="1" ht="15">
      <c r="A39" s="46" t="s">
        <v>99</v>
      </c>
      <c r="B39" s="75">
        <v>2.97</v>
      </c>
      <c r="C39" s="34">
        <v>2.9</v>
      </c>
      <c r="D39" s="33">
        <f t="shared" si="6"/>
        <v>97.64309764309763</v>
      </c>
      <c r="E39" s="35">
        <v>5.96</v>
      </c>
      <c r="F39" s="54">
        <f>C39-E39</f>
        <v>-3.06</v>
      </c>
      <c r="G39" s="34">
        <v>3.6</v>
      </c>
      <c r="H39" s="35">
        <v>13.763</v>
      </c>
      <c r="I39" s="54">
        <f>G39-H39</f>
        <v>-10.163</v>
      </c>
      <c r="J39" s="30">
        <f t="shared" si="4"/>
        <v>12.413793103448276</v>
      </c>
      <c r="K39" s="38">
        <f t="shared" si="5"/>
        <v>23.09228187919463</v>
      </c>
      <c r="L39" s="57">
        <f t="shared" si="3"/>
        <v>-10.678488775746354</v>
      </c>
    </row>
    <row r="40" spans="1:12" s="2" customFormat="1" ht="15">
      <c r="A40" s="45" t="s">
        <v>30</v>
      </c>
      <c r="B40" s="74">
        <v>21.38</v>
      </c>
      <c r="C40" s="27">
        <v>20.8</v>
      </c>
      <c r="D40" s="33">
        <f t="shared" si="6"/>
        <v>97.28718428437794</v>
      </c>
      <c r="E40" s="33">
        <v>16.9</v>
      </c>
      <c r="F40" s="53">
        <f t="shared" si="0"/>
        <v>3.900000000000002</v>
      </c>
      <c r="G40" s="27">
        <v>48.4</v>
      </c>
      <c r="H40" s="33">
        <v>42.2</v>
      </c>
      <c r="I40" s="53">
        <f t="shared" si="2"/>
        <v>6.199999999999996</v>
      </c>
      <c r="J40" s="30">
        <f t="shared" si="4"/>
        <v>23.269230769230766</v>
      </c>
      <c r="K40" s="38">
        <f t="shared" si="5"/>
        <v>24.970414201183434</v>
      </c>
      <c r="L40" s="57">
        <f t="shared" si="3"/>
        <v>-1.7011834319526677</v>
      </c>
    </row>
    <row r="41" spans="1:12" s="2" customFormat="1" ht="15" hidden="1">
      <c r="A41" s="45" t="s">
        <v>31</v>
      </c>
      <c r="B41" s="74"/>
      <c r="C41" s="27"/>
      <c r="D41" s="33" t="e">
        <f t="shared" si="6"/>
        <v>#DIV/0!</v>
      </c>
      <c r="E41" s="33"/>
      <c r="F41" s="53">
        <f t="shared" si="0"/>
        <v>0</v>
      </c>
      <c r="G41" s="27"/>
      <c r="H41" s="33"/>
      <c r="I41" s="53">
        <f>G41-H41</f>
        <v>0</v>
      </c>
      <c r="J41" s="30">
        <f t="shared" si="4"/>
      </c>
      <c r="K41" s="38">
        <f t="shared" si="5"/>
      </c>
      <c r="L41" s="57" t="e">
        <f t="shared" si="3"/>
        <v>#VALUE!</v>
      </c>
    </row>
    <row r="42" spans="1:12" s="2" customFormat="1" ht="15" hidden="1">
      <c r="A42" s="45" t="s">
        <v>32</v>
      </c>
      <c r="B42" s="74"/>
      <c r="C42" s="27"/>
      <c r="D42" s="33" t="e">
        <f t="shared" si="6"/>
        <v>#DIV/0!</v>
      </c>
      <c r="E42" s="33">
        <v>1</v>
      </c>
      <c r="F42" s="53">
        <f t="shared" si="0"/>
        <v>-1</v>
      </c>
      <c r="G42" s="27"/>
      <c r="H42" s="33">
        <v>1.6</v>
      </c>
      <c r="I42" s="53">
        <f t="shared" si="2"/>
        <v>-1.6</v>
      </c>
      <c r="J42" s="30">
        <f t="shared" si="4"/>
      </c>
      <c r="K42" s="38">
        <f t="shared" si="5"/>
        <v>16</v>
      </c>
      <c r="L42" s="57" t="e">
        <f t="shared" si="3"/>
        <v>#VALUE!</v>
      </c>
    </row>
    <row r="43" spans="1:12" s="2" customFormat="1" ht="15" hidden="1">
      <c r="A43" s="45" t="s">
        <v>33</v>
      </c>
      <c r="B43" s="74">
        <v>10.9</v>
      </c>
      <c r="C43" s="27"/>
      <c r="D43" s="33">
        <f t="shared" si="6"/>
        <v>0</v>
      </c>
      <c r="E43" s="33">
        <v>2.28</v>
      </c>
      <c r="F43" s="53">
        <f t="shared" si="0"/>
        <v>-2.28</v>
      </c>
      <c r="G43" s="27"/>
      <c r="H43" s="33">
        <v>5.8</v>
      </c>
      <c r="I43" s="53">
        <f t="shared" si="2"/>
        <v>-5.8</v>
      </c>
      <c r="J43" s="30">
        <f t="shared" si="4"/>
      </c>
      <c r="K43" s="38">
        <f t="shared" si="5"/>
        <v>25.438596491228076</v>
      </c>
      <c r="L43" s="57" t="e">
        <f t="shared" si="3"/>
        <v>#VALUE!</v>
      </c>
    </row>
    <row r="44" spans="1:12" s="2" customFormat="1" ht="15" hidden="1">
      <c r="A44" s="45" t="s">
        <v>100</v>
      </c>
      <c r="B44" s="74"/>
      <c r="C44" s="27"/>
      <c r="D44" s="33" t="e">
        <f t="shared" si="6"/>
        <v>#DIV/0!</v>
      </c>
      <c r="E44" s="33"/>
      <c r="F44" s="53">
        <f t="shared" si="0"/>
        <v>0</v>
      </c>
      <c r="G44" s="27"/>
      <c r="H44" s="33"/>
      <c r="I44" s="53"/>
      <c r="J44" s="30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44" t="s">
        <v>98</v>
      </c>
      <c r="B45" s="73">
        <v>84.65</v>
      </c>
      <c r="C45" s="28">
        <f>SUM(C46:C52)</f>
        <v>71.445</v>
      </c>
      <c r="D45" s="37">
        <f>C45/B45*100</f>
        <v>84.40047253396337</v>
      </c>
      <c r="E45" s="36">
        <v>73.327</v>
      </c>
      <c r="F45" s="51">
        <f t="shared" si="0"/>
        <v>-1.882000000000005</v>
      </c>
      <c r="G45" s="28">
        <f>SUM(G46:G52)</f>
        <v>103.64699999999999</v>
      </c>
      <c r="H45" s="36">
        <v>153.044</v>
      </c>
      <c r="I45" s="51">
        <f>G45-H45</f>
        <v>-49.39700000000002</v>
      </c>
      <c r="J45" s="29">
        <f t="shared" si="4"/>
        <v>14.507243334033173</v>
      </c>
      <c r="K45" s="37">
        <f t="shared" si="5"/>
        <v>20.871438896995652</v>
      </c>
      <c r="L45" s="56">
        <f t="shared" si="3"/>
        <v>-6.364195562962479</v>
      </c>
    </row>
    <row r="46" spans="1:14" s="2" customFormat="1" ht="15" hidden="1">
      <c r="A46" s="45" t="s">
        <v>64</v>
      </c>
      <c r="B46" s="74"/>
      <c r="C46" s="27"/>
      <c r="D46" s="33" t="e">
        <f>C46/B46*100</f>
        <v>#DIV/0!</v>
      </c>
      <c r="E46" s="33"/>
      <c r="F46" s="53">
        <f t="shared" si="0"/>
        <v>0</v>
      </c>
      <c r="G46" s="27"/>
      <c r="H46" s="33"/>
      <c r="I46" s="53">
        <f t="shared" si="2"/>
        <v>0</v>
      </c>
      <c r="J46" s="30">
        <f t="shared" si="4"/>
      </c>
      <c r="K46" s="38">
        <f t="shared" si="5"/>
      </c>
      <c r="L46" s="57" t="e">
        <f t="shared" si="3"/>
        <v>#VALUE!</v>
      </c>
      <c r="N46" s="2">
        <f>M46*C46/10</f>
        <v>0</v>
      </c>
    </row>
    <row r="47" spans="1:12" s="2" customFormat="1" ht="15">
      <c r="A47" s="45" t="s">
        <v>65</v>
      </c>
      <c r="B47" s="74">
        <v>0.54</v>
      </c>
      <c r="C47" s="27">
        <v>0.18</v>
      </c>
      <c r="D47" s="33">
        <f aca="true" t="shared" si="7" ref="D47:D52">C47/B47*100</f>
        <v>33.33333333333333</v>
      </c>
      <c r="E47" s="33"/>
      <c r="F47" s="53">
        <f t="shared" si="0"/>
        <v>0.18</v>
      </c>
      <c r="G47" s="27">
        <v>0.15</v>
      </c>
      <c r="H47" s="33"/>
      <c r="I47" s="53">
        <f t="shared" si="2"/>
        <v>0.15</v>
      </c>
      <c r="J47" s="30">
        <f t="shared" si="4"/>
        <v>8.333333333333334</v>
      </c>
      <c r="K47" s="38">
        <f t="shared" si="5"/>
      </c>
      <c r="L47" s="57"/>
    </row>
    <row r="48" spans="1:12" s="2" customFormat="1" ht="15" hidden="1">
      <c r="A48" s="45" t="s">
        <v>66</v>
      </c>
      <c r="B48" s="74">
        <v>0.75</v>
      </c>
      <c r="C48" s="27"/>
      <c r="D48" s="33">
        <f t="shared" si="7"/>
        <v>0</v>
      </c>
      <c r="E48" s="33">
        <v>0.5</v>
      </c>
      <c r="F48" s="53">
        <f t="shared" si="0"/>
        <v>-0.5</v>
      </c>
      <c r="G48" s="27"/>
      <c r="H48" s="33">
        <v>0.86</v>
      </c>
      <c r="I48" s="53">
        <f>G48-H48</f>
        <v>-0.86</v>
      </c>
      <c r="J48" s="30">
        <f t="shared" si="4"/>
      </c>
      <c r="K48" s="38">
        <f t="shared" si="5"/>
        <v>17.2</v>
      </c>
      <c r="L48" s="57" t="e">
        <f t="shared" si="3"/>
        <v>#VALUE!</v>
      </c>
    </row>
    <row r="49" spans="1:12" s="2" customFormat="1" ht="15" hidden="1">
      <c r="A49" s="45" t="s">
        <v>29</v>
      </c>
      <c r="B49" s="74"/>
      <c r="C49" s="27"/>
      <c r="D49" s="33" t="e">
        <f t="shared" si="7"/>
        <v>#DIV/0!</v>
      </c>
      <c r="E49" s="33"/>
      <c r="F49" s="53">
        <f t="shared" si="0"/>
        <v>0</v>
      </c>
      <c r="G49" s="27"/>
      <c r="H49" s="33"/>
      <c r="I49" s="53">
        <f>G49-H49</f>
        <v>0</v>
      </c>
      <c r="J49" s="30">
        <f t="shared" si="4"/>
      </c>
      <c r="K49" s="38">
        <f t="shared" si="5"/>
      </c>
      <c r="L49" s="57" t="e">
        <f t="shared" si="3"/>
        <v>#VALUE!</v>
      </c>
    </row>
    <row r="50" spans="1:12" s="2" customFormat="1" ht="15">
      <c r="A50" s="45" t="s">
        <v>68</v>
      </c>
      <c r="B50" s="74">
        <v>8.61</v>
      </c>
      <c r="C50" s="27">
        <v>8.5</v>
      </c>
      <c r="D50" s="33">
        <f t="shared" si="7"/>
        <v>98.72241579558654</v>
      </c>
      <c r="E50" s="33">
        <v>6.459</v>
      </c>
      <c r="F50" s="53">
        <f t="shared" si="0"/>
        <v>2.0410000000000004</v>
      </c>
      <c r="G50" s="27">
        <v>12.1</v>
      </c>
      <c r="H50" s="33">
        <v>8.4</v>
      </c>
      <c r="I50" s="53">
        <f>G50-H50</f>
        <v>3.6999999999999993</v>
      </c>
      <c r="J50" s="30">
        <f t="shared" si="4"/>
        <v>14.23529411764706</v>
      </c>
      <c r="K50" s="38">
        <f t="shared" si="5"/>
        <v>13.005109150023223</v>
      </c>
      <c r="L50" s="57">
        <f t="shared" si="3"/>
        <v>1.2301849676238366</v>
      </c>
    </row>
    <row r="51" spans="1:12" s="2" customFormat="1" ht="15">
      <c r="A51" s="45" t="s">
        <v>69</v>
      </c>
      <c r="B51" s="74">
        <v>18.22</v>
      </c>
      <c r="C51" s="27">
        <v>6.765</v>
      </c>
      <c r="D51" s="33">
        <f t="shared" si="7"/>
        <v>37.12952799121844</v>
      </c>
      <c r="E51" s="33">
        <v>3.916</v>
      </c>
      <c r="F51" s="53">
        <f t="shared" si="0"/>
        <v>2.8489999999999998</v>
      </c>
      <c r="G51" s="27">
        <v>7.397</v>
      </c>
      <c r="H51" s="33">
        <v>5.784</v>
      </c>
      <c r="I51" s="53">
        <f>G51-H51</f>
        <v>1.6130000000000004</v>
      </c>
      <c r="J51" s="30">
        <f t="shared" si="4"/>
        <v>10.934220251293423</v>
      </c>
      <c r="K51" s="38">
        <f t="shared" si="5"/>
        <v>14.77017364657814</v>
      </c>
      <c r="L51" s="57">
        <f t="shared" si="3"/>
        <v>-3.835953395284717</v>
      </c>
    </row>
    <row r="52" spans="1:12" s="2" customFormat="1" ht="15">
      <c r="A52" s="45" t="s">
        <v>95</v>
      </c>
      <c r="B52" s="74">
        <v>56.53</v>
      </c>
      <c r="C52" s="27">
        <v>56</v>
      </c>
      <c r="D52" s="33">
        <f t="shared" si="7"/>
        <v>99.0624447196179</v>
      </c>
      <c r="E52" s="33">
        <v>62.452</v>
      </c>
      <c r="F52" s="53">
        <f t="shared" si="0"/>
        <v>-6.451999999999998</v>
      </c>
      <c r="G52" s="27">
        <v>84</v>
      </c>
      <c r="H52" s="33">
        <v>138</v>
      </c>
      <c r="I52" s="53">
        <f>G52-H52</f>
        <v>-54</v>
      </c>
      <c r="J52" s="30">
        <f t="shared" si="4"/>
        <v>15</v>
      </c>
      <c r="K52" s="38">
        <f t="shared" si="5"/>
        <v>22.096970473323513</v>
      </c>
      <c r="L52" s="57">
        <f t="shared" si="3"/>
        <v>-7.096970473323513</v>
      </c>
    </row>
    <row r="53" spans="1:12" s="15" customFormat="1" ht="15.75">
      <c r="A53" s="47" t="s">
        <v>34</v>
      </c>
      <c r="B53" s="73">
        <v>274.05</v>
      </c>
      <c r="C53" s="29">
        <f>SUM(C54:C67)</f>
        <v>186.19799999999995</v>
      </c>
      <c r="D53" s="32">
        <f aca="true" t="shared" si="8" ref="D53:D102">C53/B53*100</f>
        <v>67.94307608100709</v>
      </c>
      <c r="E53" s="37">
        <v>53.234</v>
      </c>
      <c r="F53" s="51">
        <f t="shared" si="0"/>
        <v>132.96399999999994</v>
      </c>
      <c r="G53" s="29">
        <f>SUM(G54:G67)</f>
        <v>193.732</v>
      </c>
      <c r="H53" s="37">
        <v>71.485</v>
      </c>
      <c r="I53" s="77">
        <f>SUM(I54:I67)</f>
        <v>122.24700000000001</v>
      </c>
      <c r="J53" s="29">
        <f t="shared" si="4"/>
        <v>10.40462303569319</v>
      </c>
      <c r="K53" s="37">
        <f t="shared" si="5"/>
        <v>13.42844798437089</v>
      </c>
      <c r="L53" s="56">
        <f t="shared" si="3"/>
        <v>-3.023824948677701</v>
      </c>
    </row>
    <row r="54" spans="1:14" s="23" customFormat="1" ht="15">
      <c r="A54" s="48" t="s">
        <v>70</v>
      </c>
      <c r="B54" s="74">
        <v>44.58</v>
      </c>
      <c r="C54" s="30">
        <v>30.7</v>
      </c>
      <c r="D54" s="33">
        <f t="shared" si="8"/>
        <v>68.86496186630777</v>
      </c>
      <c r="E54" s="38">
        <v>10.3</v>
      </c>
      <c r="F54" s="53">
        <f t="shared" si="0"/>
        <v>20.4</v>
      </c>
      <c r="G54" s="30">
        <v>28</v>
      </c>
      <c r="H54" s="38">
        <v>10.9</v>
      </c>
      <c r="I54" s="79">
        <f t="shared" si="2"/>
        <v>17.1</v>
      </c>
      <c r="J54" s="30">
        <f t="shared" si="4"/>
        <v>9.120521172638437</v>
      </c>
      <c r="K54" s="38">
        <f t="shared" si="5"/>
        <v>10.58252427184466</v>
      </c>
      <c r="L54" s="57">
        <f t="shared" si="3"/>
        <v>-1.462003099206223</v>
      </c>
      <c r="M54" s="2"/>
      <c r="N54" s="2"/>
    </row>
    <row r="55" spans="1:12" s="2" customFormat="1" ht="15">
      <c r="A55" s="48" t="s">
        <v>71</v>
      </c>
      <c r="B55" s="74">
        <v>5.39</v>
      </c>
      <c r="C55" s="30">
        <v>3.989</v>
      </c>
      <c r="D55" s="33">
        <f t="shared" si="8"/>
        <v>74.00742115027829</v>
      </c>
      <c r="E55" s="38">
        <v>0.653</v>
      </c>
      <c r="F55" s="53">
        <f t="shared" si="0"/>
        <v>3.336</v>
      </c>
      <c r="G55" s="30">
        <v>3.907</v>
      </c>
      <c r="H55" s="38">
        <v>0.724</v>
      </c>
      <c r="I55" s="79">
        <f t="shared" si="2"/>
        <v>3.183</v>
      </c>
      <c r="J55" s="30">
        <f t="shared" si="4"/>
        <v>9.794434695412384</v>
      </c>
      <c r="K55" s="38">
        <f t="shared" si="5"/>
        <v>11.08728943338438</v>
      </c>
      <c r="L55" s="57">
        <f t="shared" si="3"/>
        <v>-1.2928547379719948</v>
      </c>
    </row>
    <row r="56" spans="1:12" s="2" customFormat="1" ht="15">
      <c r="A56" s="48" t="s">
        <v>72</v>
      </c>
      <c r="B56" s="74">
        <v>23.19</v>
      </c>
      <c r="C56" s="30">
        <v>15.252</v>
      </c>
      <c r="D56" s="33">
        <f t="shared" si="8"/>
        <v>65.76972833117723</v>
      </c>
      <c r="E56" s="38">
        <v>5.583</v>
      </c>
      <c r="F56" s="53">
        <f t="shared" si="0"/>
        <v>9.669</v>
      </c>
      <c r="G56" s="30">
        <v>20.45</v>
      </c>
      <c r="H56" s="38">
        <v>8.663</v>
      </c>
      <c r="I56" s="79">
        <f t="shared" si="2"/>
        <v>11.786999999999999</v>
      </c>
      <c r="J56" s="30">
        <f t="shared" si="4"/>
        <v>13.408077629163387</v>
      </c>
      <c r="K56" s="38">
        <f t="shared" si="5"/>
        <v>15.51674726849364</v>
      </c>
      <c r="L56" s="57">
        <f t="shared" si="3"/>
        <v>-2.1086696393302535</v>
      </c>
    </row>
    <row r="57" spans="1:12" s="2" customFormat="1" ht="15">
      <c r="A57" s="48" t="s">
        <v>73</v>
      </c>
      <c r="B57" s="74">
        <v>120.27</v>
      </c>
      <c r="C57" s="30">
        <v>97.4</v>
      </c>
      <c r="D57" s="33">
        <f t="shared" si="8"/>
        <v>80.98445165045317</v>
      </c>
      <c r="E57" s="38">
        <v>26.7</v>
      </c>
      <c r="F57" s="53">
        <f t="shared" si="0"/>
        <v>70.7</v>
      </c>
      <c r="G57" s="30">
        <v>103.9</v>
      </c>
      <c r="H57" s="38">
        <v>37.1</v>
      </c>
      <c r="I57" s="79">
        <f t="shared" si="2"/>
        <v>66.80000000000001</v>
      </c>
      <c r="J57" s="30">
        <f t="shared" si="4"/>
        <v>10.66735112936345</v>
      </c>
      <c r="K57" s="38">
        <f t="shared" si="5"/>
        <v>13.895131086142323</v>
      </c>
      <c r="L57" s="57">
        <f t="shared" si="3"/>
        <v>-3.227779956778873</v>
      </c>
    </row>
    <row r="58" spans="1:12" s="2" customFormat="1" ht="15" hidden="1">
      <c r="A58" s="48" t="s">
        <v>74</v>
      </c>
      <c r="B58" s="74">
        <v>5.11</v>
      </c>
      <c r="C58" s="30"/>
      <c r="D58" s="33">
        <f t="shared" si="8"/>
        <v>0</v>
      </c>
      <c r="E58" s="38"/>
      <c r="F58" s="53">
        <f t="shared" si="0"/>
        <v>0</v>
      </c>
      <c r="G58" s="30"/>
      <c r="H58" s="38"/>
      <c r="I58" s="79">
        <f t="shared" si="2"/>
        <v>0</v>
      </c>
      <c r="J58" s="30">
        <f t="shared" si="4"/>
      </c>
      <c r="K58" s="38">
        <f t="shared" si="5"/>
      </c>
      <c r="L58" s="57" t="e">
        <f t="shared" si="3"/>
        <v>#VALUE!</v>
      </c>
    </row>
    <row r="59" spans="1:12" s="2" customFormat="1" ht="15">
      <c r="A59" s="48" t="s">
        <v>35</v>
      </c>
      <c r="B59" s="74">
        <v>8.57</v>
      </c>
      <c r="C59" s="30">
        <v>6.2</v>
      </c>
      <c r="D59" s="33">
        <f t="shared" si="8"/>
        <v>72.34539089848307</v>
      </c>
      <c r="E59" s="38">
        <v>1.4</v>
      </c>
      <c r="F59" s="53">
        <f t="shared" si="0"/>
        <v>4.800000000000001</v>
      </c>
      <c r="G59" s="30">
        <v>6.1</v>
      </c>
      <c r="H59" s="38">
        <v>1.9</v>
      </c>
      <c r="I59" s="79">
        <f t="shared" si="2"/>
        <v>4.199999999999999</v>
      </c>
      <c r="J59" s="30">
        <f t="shared" si="4"/>
        <v>9.838709677419354</v>
      </c>
      <c r="K59" s="38">
        <f t="shared" si="5"/>
        <v>13.571428571428573</v>
      </c>
      <c r="L59" s="57">
        <f t="shared" si="3"/>
        <v>-3.732718894009219</v>
      </c>
    </row>
    <row r="60" spans="1:12" s="2" customFormat="1" ht="15">
      <c r="A60" s="48" t="s">
        <v>94</v>
      </c>
      <c r="B60" s="74">
        <v>2.91</v>
      </c>
      <c r="C60" s="30">
        <v>0.807</v>
      </c>
      <c r="D60" s="33">
        <f>C60/B60*100</f>
        <v>27.7319587628866</v>
      </c>
      <c r="E60" s="38"/>
      <c r="F60" s="53">
        <f>C60-E60</f>
        <v>0.807</v>
      </c>
      <c r="G60" s="30">
        <v>0.97</v>
      </c>
      <c r="H60" s="38"/>
      <c r="I60" s="79">
        <f>G60-H60</f>
        <v>0.97</v>
      </c>
      <c r="J60" s="30">
        <f t="shared" si="4"/>
        <v>12.019826517967779</v>
      </c>
      <c r="K60" s="38">
        <f t="shared" si="5"/>
      </c>
      <c r="L60" s="57"/>
    </row>
    <row r="61" spans="1:12" s="2" customFormat="1" ht="15" hidden="1">
      <c r="A61" s="48" t="s">
        <v>36</v>
      </c>
      <c r="B61" s="74">
        <v>16.05</v>
      </c>
      <c r="C61" s="30"/>
      <c r="D61" s="33">
        <f t="shared" si="8"/>
        <v>0</v>
      </c>
      <c r="E61" s="38"/>
      <c r="F61" s="53">
        <f t="shared" si="0"/>
        <v>0</v>
      </c>
      <c r="G61" s="30"/>
      <c r="H61" s="38"/>
      <c r="I61" s="79">
        <f t="shared" si="2"/>
        <v>0</v>
      </c>
      <c r="J61" s="30">
        <f t="shared" si="4"/>
      </c>
      <c r="K61" s="38">
        <f t="shared" si="5"/>
      </c>
      <c r="L61" s="57" t="e">
        <f t="shared" si="3"/>
        <v>#VALUE!</v>
      </c>
    </row>
    <row r="62" spans="1:12" s="2" customFormat="1" ht="15">
      <c r="A62" s="48" t="s">
        <v>75</v>
      </c>
      <c r="B62" s="74">
        <v>19.16</v>
      </c>
      <c r="C62" s="30">
        <v>13.1</v>
      </c>
      <c r="D62" s="33">
        <f t="shared" si="8"/>
        <v>68.37160751565762</v>
      </c>
      <c r="E62" s="38">
        <v>4.5</v>
      </c>
      <c r="F62" s="53">
        <f t="shared" si="0"/>
        <v>8.6</v>
      </c>
      <c r="G62" s="30">
        <v>14.5</v>
      </c>
      <c r="H62" s="38">
        <v>5.4</v>
      </c>
      <c r="I62" s="79">
        <f t="shared" si="2"/>
        <v>9.1</v>
      </c>
      <c r="J62" s="30">
        <f t="shared" si="4"/>
        <v>11.068702290076335</v>
      </c>
      <c r="K62" s="38">
        <f t="shared" si="5"/>
        <v>12.000000000000002</v>
      </c>
      <c r="L62" s="57">
        <f t="shared" si="3"/>
        <v>-0.9312977099236672</v>
      </c>
    </row>
    <row r="63" spans="1:12" s="2" customFormat="1" ht="15">
      <c r="A63" s="48" t="s">
        <v>37</v>
      </c>
      <c r="B63" s="74">
        <v>0.83</v>
      </c>
      <c r="C63" s="30">
        <v>0.3</v>
      </c>
      <c r="D63" s="33">
        <f t="shared" si="8"/>
        <v>36.144578313253014</v>
      </c>
      <c r="E63" s="38">
        <v>0.2</v>
      </c>
      <c r="F63" s="53">
        <f t="shared" si="0"/>
        <v>0.09999999999999998</v>
      </c>
      <c r="G63" s="30">
        <v>0.2</v>
      </c>
      <c r="H63" s="38">
        <v>0.2</v>
      </c>
      <c r="I63" s="79">
        <f t="shared" si="2"/>
        <v>0</v>
      </c>
      <c r="J63" s="30">
        <f t="shared" si="4"/>
        <v>6.666666666666668</v>
      </c>
      <c r="K63" s="38">
        <f t="shared" si="5"/>
        <v>10</v>
      </c>
      <c r="L63" s="57">
        <f t="shared" si="3"/>
        <v>-3.333333333333332</v>
      </c>
    </row>
    <row r="64" spans="1:12" s="2" customFormat="1" ht="15">
      <c r="A64" s="48" t="s">
        <v>38</v>
      </c>
      <c r="B64" s="74">
        <v>12.74</v>
      </c>
      <c r="C64" s="30">
        <v>5.7</v>
      </c>
      <c r="D64" s="33">
        <f t="shared" si="8"/>
        <v>44.740973312401884</v>
      </c>
      <c r="E64" s="38">
        <v>2.5969999999999995</v>
      </c>
      <c r="F64" s="53">
        <f t="shared" si="0"/>
        <v>3.1030000000000006</v>
      </c>
      <c r="G64" s="30">
        <v>5.9</v>
      </c>
      <c r="H64" s="38">
        <v>4.5</v>
      </c>
      <c r="I64" s="79">
        <f t="shared" si="2"/>
        <v>1.4000000000000004</v>
      </c>
      <c r="J64" s="30">
        <f t="shared" si="4"/>
        <v>10.350877192982457</v>
      </c>
      <c r="K64" s="38">
        <f t="shared" si="5"/>
        <v>17.327685791297654</v>
      </c>
      <c r="L64" s="57">
        <f t="shared" si="3"/>
        <v>-6.976808598315197</v>
      </c>
    </row>
    <row r="65" spans="1:12" s="2" customFormat="1" ht="15">
      <c r="A65" s="45" t="s">
        <v>39</v>
      </c>
      <c r="B65" s="74">
        <v>1.76</v>
      </c>
      <c r="C65" s="30">
        <v>0.73</v>
      </c>
      <c r="D65" s="33">
        <f t="shared" si="8"/>
        <v>41.47727272727273</v>
      </c>
      <c r="E65" s="38"/>
      <c r="F65" s="53">
        <f t="shared" si="0"/>
        <v>0.73</v>
      </c>
      <c r="G65" s="30">
        <v>0.66</v>
      </c>
      <c r="H65" s="38"/>
      <c r="I65" s="79">
        <f t="shared" si="2"/>
        <v>0.66</v>
      </c>
      <c r="J65" s="30">
        <f t="shared" si="4"/>
        <v>9.04109589041096</v>
      </c>
      <c r="K65" s="38">
        <f t="shared" si="5"/>
      </c>
      <c r="L65" s="57"/>
    </row>
    <row r="66" spans="1:12" s="2" customFormat="1" ht="15">
      <c r="A66" s="45" t="s">
        <v>40</v>
      </c>
      <c r="B66" s="74">
        <v>0.96</v>
      </c>
      <c r="C66" s="27">
        <v>0.6</v>
      </c>
      <c r="D66" s="33">
        <f t="shared" si="8"/>
        <v>62.5</v>
      </c>
      <c r="E66" s="33">
        <v>0.23</v>
      </c>
      <c r="F66" s="53">
        <f t="shared" si="0"/>
        <v>0.37</v>
      </c>
      <c r="G66" s="27">
        <v>0.43</v>
      </c>
      <c r="H66" s="33">
        <v>0.28</v>
      </c>
      <c r="I66" s="79">
        <f t="shared" si="2"/>
        <v>0.14999999999999997</v>
      </c>
      <c r="J66" s="30">
        <f t="shared" si="4"/>
        <v>7.166666666666667</v>
      </c>
      <c r="K66" s="38">
        <f t="shared" si="5"/>
        <v>12.173913043478262</v>
      </c>
      <c r="L66" s="57">
        <f t="shared" si="3"/>
        <v>-5.007246376811595</v>
      </c>
    </row>
    <row r="67" spans="1:12" s="2" customFormat="1" ht="15">
      <c r="A67" s="48" t="s">
        <v>41</v>
      </c>
      <c r="B67" s="74">
        <v>12.52</v>
      </c>
      <c r="C67" s="30">
        <v>11.42</v>
      </c>
      <c r="D67" s="33">
        <f t="shared" si="8"/>
        <v>91.21405750798722</v>
      </c>
      <c r="E67" s="38">
        <v>1.071</v>
      </c>
      <c r="F67" s="53">
        <f t="shared" si="0"/>
        <v>10.349</v>
      </c>
      <c r="G67" s="30">
        <v>8.715</v>
      </c>
      <c r="H67" s="38">
        <v>1.818</v>
      </c>
      <c r="I67" s="79">
        <f t="shared" si="2"/>
        <v>6.897</v>
      </c>
      <c r="J67" s="30">
        <f t="shared" si="4"/>
        <v>7.631348511383537</v>
      </c>
      <c r="K67" s="38">
        <f t="shared" si="5"/>
        <v>16.97478991596639</v>
      </c>
      <c r="L67" s="57">
        <f t="shared" si="3"/>
        <v>-9.343441404582853</v>
      </c>
    </row>
    <row r="68" spans="1:12" s="15" customFormat="1" ht="15.75">
      <c r="A68" s="47" t="s">
        <v>76</v>
      </c>
      <c r="B68" s="73">
        <v>137.35</v>
      </c>
      <c r="C68" s="29">
        <f>SUM(C69:C74)-C72-C73</f>
        <v>36.162</v>
      </c>
      <c r="D68" s="32">
        <f t="shared" si="8"/>
        <v>26.328358208955223</v>
      </c>
      <c r="E68" s="37">
        <v>34.47</v>
      </c>
      <c r="F68" s="51">
        <f t="shared" si="0"/>
        <v>1.6920000000000002</v>
      </c>
      <c r="G68" s="29">
        <f>SUM(G69:G74)-G72-G73</f>
        <v>41.129000000000005</v>
      </c>
      <c r="H68" s="37">
        <v>55.739999999999995</v>
      </c>
      <c r="I68" s="77">
        <f t="shared" si="2"/>
        <v>-14.61099999999999</v>
      </c>
      <c r="J68" s="29">
        <f t="shared" si="4"/>
        <v>11.373541286433275</v>
      </c>
      <c r="K68" s="37">
        <f t="shared" si="5"/>
        <v>16.170583115752827</v>
      </c>
      <c r="L68" s="56">
        <f t="shared" si="3"/>
        <v>-4.797041829319552</v>
      </c>
    </row>
    <row r="69" spans="1:12" s="2" customFormat="1" ht="15">
      <c r="A69" s="48" t="s">
        <v>77</v>
      </c>
      <c r="B69" s="74">
        <v>49.2</v>
      </c>
      <c r="C69" s="30">
        <v>15.191</v>
      </c>
      <c r="D69" s="33">
        <f t="shared" si="8"/>
        <v>30.876016260162604</v>
      </c>
      <c r="E69" s="38">
        <v>9.07</v>
      </c>
      <c r="F69" s="53">
        <f t="shared" si="0"/>
        <v>6.121</v>
      </c>
      <c r="G69" s="30">
        <v>19.652</v>
      </c>
      <c r="H69" s="38">
        <v>14.94</v>
      </c>
      <c r="I69" s="79">
        <f t="shared" si="2"/>
        <v>4.7120000000000015</v>
      </c>
      <c r="J69" s="30">
        <f t="shared" si="4"/>
        <v>12.936607201632546</v>
      </c>
      <c r="K69" s="38">
        <f t="shared" si="5"/>
        <v>16.471885336273427</v>
      </c>
      <c r="L69" s="57">
        <f t="shared" si="3"/>
        <v>-3.5352781346408815</v>
      </c>
    </row>
    <row r="70" spans="1:12" s="2" customFormat="1" ht="15">
      <c r="A70" s="48" t="s">
        <v>42</v>
      </c>
      <c r="B70" s="74">
        <v>20.69</v>
      </c>
      <c r="C70" s="30">
        <v>3.571</v>
      </c>
      <c r="D70" s="33">
        <f t="shared" si="8"/>
        <v>17.259545674238762</v>
      </c>
      <c r="E70" s="38"/>
      <c r="F70" s="53">
        <f t="shared" si="0"/>
        <v>3.571</v>
      </c>
      <c r="G70" s="30">
        <v>3.777</v>
      </c>
      <c r="H70" s="38"/>
      <c r="I70" s="79">
        <f aca="true" t="shared" si="9" ref="I70:I102">G70-H70</f>
        <v>3.777</v>
      </c>
      <c r="J70" s="30">
        <f t="shared" si="4"/>
        <v>10.576869224306918</v>
      </c>
      <c r="K70" s="38">
        <f t="shared" si="5"/>
      </c>
      <c r="L70" s="57"/>
    </row>
    <row r="71" spans="1:12" s="2" customFormat="1" ht="15">
      <c r="A71" s="48" t="s">
        <v>43</v>
      </c>
      <c r="B71" s="74">
        <v>48.36</v>
      </c>
      <c r="C71" s="30">
        <v>10.5</v>
      </c>
      <c r="D71" s="33">
        <f t="shared" si="8"/>
        <v>21.712158808933</v>
      </c>
      <c r="E71" s="38">
        <v>19.6</v>
      </c>
      <c r="F71" s="53">
        <f aca="true" t="shared" si="10" ref="F71:F102">C71-E71</f>
        <v>-9.100000000000001</v>
      </c>
      <c r="G71" s="30">
        <v>11.5</v>
      </c>
      <c r="H71" s="38">
        <v>31.9</v>
      </c>
      <c r="I71" s="79">
        <f t="shared" si="9"/>
        <v>-20.4</v>
      </c>
      <c r="J71" s="30">
        <f aca="true" t="shared" si="11" ref="J71:J102">IF(C71&gt;0,G71/C71*10,"")</f>
        <v>10.952380952380953</v>
      </c>
      <c r="K71" s="38">
        <f aca="true" t="shared" si="12" ref="K71:K102">IF(E71&gt;0,H71/E71*10,"")</f>
        <v>16.27551020408163</v>
      </c>
      <c r="L71" s="57">
        <f aca="true" t="shared" si="13" ref="L70:L102">J71-K71</f>
        <v>-5.323129251700678</v>
      </c>
    </row>
    <row r="72" spans="1:12" s="2" customFormat="1" ht="15" hidden="1">
      <c r="A72" s="48" t="s">
        <v>78</v>
      </c>
      <c r="B72" s="74"/>
      <c r="C72" s="30"/>
      <c r="D72" s="33" t="e">
        <f t="shared" si="8"/>
        <v>#DIV/0!</v>
      </c>
      <c r="E72" s="38"/>
      <c r="F72" s="53">
        <f t="shared" si="10"/>
        <v>0</v>
      </c>
      <c r="G72" s="30"/>
      <c r="H72" s="38"/>
      <c r="I72" s="79">
        <f t="shared" si="9"/>
        <v>0</v>
      </c>
      <c r="J72" s="30">
        <f t="shared" si="11"/>
      </c>
      <c r="K72" s="38">
        <f t="shared" si="12"/>
      </c>
      <c r="L72" s="57" t="e">
        <f t="shared" si="13"/>
        <v>#VALUE!</v>
      </c>
    </row>
    <row r="73" spans="1:12" s="2" customFormat="1" ht="15" hidden="1">
      <c r="A73" s="48" t="s">
        <v>79</v>
      </c>
      <c r="B73" s="74"/>
      <c r="C73" s="30"/>
      <c r="D73" s="33" t="e">
        <f t="shared" si="8"/>
        <v>#DIV/0!</v>
      </c>
      <c r="E73" s="38"/>
      <c r="F73" s="53">
        <f t="shared" si="10"/>
        <v>0</v>
      </c>
      <c r="G73" s="30"/>
      <c r="H73" s="38"/>
      <c r="I73" s="79">
        <f t="shared" si="9"/>
        <v>0</v>
      </c>
      <c r="J73" s="30">
        <f t="shared" si="11"/>
      </c>
      <c r="K73" s="38">
        <f t="shared" si="12"/>
      </c>
      <c r="L73" s="57" t="e">
        <f t="shared" si="13"/>
        <v>#VALUE!</v>
      </c>
    </row>
    <row r="74" spans="1:12" s="2" customFormat="1" ht="15">
      <c r="A74" s="48" t="s">
        <v>44</v>
      </c>
      <c r="B74" s="74">
        <v>19.1</v>
      </c>
      <c r="C74" s="30">
        <v>6.9</v>
      </c>
      <c r="D74" s="33">
        <f t="shared" si="8"/>
        <v>36.12565445026178</v>
      </c>
      <c r="E74" s="38">
        <v>5.8</v>
      </c>
      <c r="F74" s="53">
        <f t="shared" si="10"/>
        <v>1.1000000000000005</v>
      </c>
      <c r="G74" s="30">
        <v>6.2</v>
      </c>
      <c r="H74" s="38">
        <v>8.9</v>
      </c>
      <c r="I74" s="79">
        <f t="shared" si="9"/>
        <v>-2.7</v>
      </c>
      <c r="J74" s="30">
        <f t="shared" si="11"/>
        <v>8.985507246376812</v>
      </c>
      <c r="K74" s="38">
        <f t="shared" si="12"/>
        <v>15.344827586206897</v>
      </c>
      <c r="L74" s="57">
        <f t="shared" si="13"/>
        <v>-6.359320339830084</v>
      </c>
    </row>
    <row r="75" spans="1:12" s="15" customFormat="1" ht="15.75">
      <c r="A75" s="47" t="s">
        <v>45</v>
      </c>
      <c r="B75" s="73">
        <v>638.88</v>
      </c>
      <c r="C75" s="29">
        <f>SUM(C76:C91)-C82-C83-C91</f>
        <v>119.24800000000002</v>
      </c>
      <c r="D75" s="32">
        <f t="shared" si="8"/>
        <v>18.665164037064866</v>
      </c>
      <c r="E75" s="37">
        <v>117.689</v>
      </c>
      <c r="F75" s="51">
        <f t="shared" si="10"/>
        <v>1.559000000000026</v>
      </c>
      <c r="G75" s="29">
        <f>SUM(G76:G91)-G82-G83-G91</f>
        <v>175.02</v>
      </c>
      <c r="H75" s="37">
        <v>166.586</v>
      </c>
      <c r="I75" s="77">
        <f t="shared" si="9"/>
        <v>8.433999999999997</v>
      </c>
      <c r="J75" s="29">
        <f t="shared" si="11"/>
        <v>14.67697571447739</v>
      </c>
      <c r="K75" s="37">
        <f t="shared" si="12"/>
        <v>14.154763826695785</v>
      </c>
      <c r="L75" s="56">
        <f t="shared" si="13"/>
        <v>0.5222118877816051</v>
      </c>
    </row>
    <row r="76" spans="1:12" s="2" customFormat="1" ht="15" hidden="1">
      <c r="A76" s="48" t="s">
        <v>80</v>
      </c>
      <c r="B76" s="74"/>
      <c r="C76" s="30"/>
      <c r="D76" s="33" t="e">
        <f t="shared" si="8"/>
        <v>#DIV/0!</v>
      </c>
      <c r="E76" s="38"/>
      <c r="F76" s="53">
        <f t="shared" si="10"/>
        <v>0</v>
      </c>
      <c r="G76" s="30"/>
      <c r="H76" s="38"/>
      <c r="I76" s="79">
        <f t="shared" si="9"/>
        <v>0</v>
      </c>
      <c r="J76" s="30">
        <f t="shared" si="11"/>
      </c>
      <c r="K76" s="38">
        <f t="shared" si="12"/>
      </c>
      <c r="L76" s="57" t="e">
        <f t="shared" si="13"/>
        <v>#VALUE!</v>
      </c>
    </row>
    <row r="77" spans="1:12" s="2" customFormat="1" ht="15" hidden="1">
      <c r="A77" s="48" t="s">
        <v>81</v>
      </c>
      <c r="B77" s="74">
        <v>999999999</v>
      </c>
      <c r="C77" s="30"/>
      <c r="D77" s="33">
        <f t="shared" si="8"/>
        <v>0</v>
      </c>
      <c r="E77" s="38"/>
      <c r="F77" s="53">
        <f t="shared" si="10"/>
        <v>0</v>
      </c>
      <c r="G77" s="30"/>
      <c r="H77" s="38"/>
      <c r="I77" s="79">
        <f t="shared" si="9"/>
        <v>0</v>
      </c>
      <c r="J77" s="30">
        <f t="shared" si="11"/>
      </c>
      <c r="K77" s="38">
        <f t="shared" si="12"/>
      </c>
      <c r="L77" s="57" t="e">
        <f t="shared" si="13"/>
        <v>#VALUE!</v>
      </c>
    </row>
    <row r="78" spans="1:12" s="2" customFormat="1" ht="15" hidden="1">
      <c r="A78" s="48" t="s">
        <v>82</v>
      </c>
      <c r="B78" s="74">
        <v>999999999</v>
      </c>
      <c r="C78" s="30"/>
      <c r="D78" s="33">
        <f t="shared" si="8"/>
        <v>0</v>
      </c>
      <c r="E78" s="38"/>
      <c r="F78" s="53">
        <f t="shared" si="10"/>
        <v>0</v>
      </c>
      <c r="G78" s="30"/>
      <c r="H78" s="38"/>
      <c r="I78" s="79">
        <f t="shared" si="9"/>
        <v>0</v>
      </c>
      <c r="J78" s="30">
        <f t="shared" si="11"/>
      </c>
      <c r="K78" s="38">
        <f t="shared" si="12"/>
      </c>
      <c r="L78" s="57" t="e">
        <f t="shared" si="13"/>
        <v>#VALUE!</v>
      </c>
    </row>
    <row r="79" spans="1:12" s="2" customFormat="1" ht="15">
      <c r="A79" s="48" t="s">
        <v>83</v>
      </c>
      <c r="B79" s="74">
        <v>5</v>
      </c>
      <c r="C79" s="30">
        <v>0.35</v>
      </c>
      <c r="D79" s="33">
        <f t="shared" si="8"/>
        <v>6.999999999999999</v>
      </c>
      <c r="E79" s="38"/>
      <c r="F79" s="53">
        <f t="shared" si="10"/>
        <v>0.35</v>
      </c>
      <c r="G79" s="30">
        <v>0.5</v>
      </c>
      <c r="H79" s="38"/>
      <c r="I79" s="79">
        <f t="shared" si="9"/>
        <v>0.5</v>
      </c>
      <c r="J79" s="30">
        <f t="shared" si="11"/>
        <v>14.285714285714286</v>
      </c>
      <c r="K79" s="38">
        <f t="shared" si="12"/>
      </c>
      <c r="L79" s="57"/>
    </row>
    <row r="80" spans="1:12" s="2" customFormat="1" ht="15">
      <c r="A80" s="48" t="s">
        <v>46</v>
      </c>
      <c r="B80" s="74">
        <v>137.73</v>
      </c>
      <c r="C80" s="30">
        <v>50.2</v>
      </c>
      <c r="D80" s="33">
        <f t="shared" si="8"/>
        <v>36.44812313947579</v>
      </c>
      <c r="E80" s="38">
        <v>17.4</v>
      </c>
      <c r="F80" s="53">
        <f t="shared" si="10"/>
        <v>32.800000000000004</v>
      </c>
      <c r="G80" s="30">
        <v>75.4</v>
      </c>
      <c r="H80" s="38">
        <v>25.5</v>
      </c>
      <c r="I80" s="79">
        <f t="shared" si="9"/>
        <v>49.900000000000006</v>
      </c>
      <c r="J80" s="30">
        <f t="shared" si="11"/>
        <v>15.019920318725099</v>
      </c>
      <c r="K80" s="38">
        <f t="shared" si="12"/>
        <v>14.655172413793105</v>
      </c>
      <c r="L80" s="57">
        <f t="shared" si="13"/>
        <v>0.3647479049319937</v>
      </c>
    </row>
    <row r="81" spans="1:12" s="2" customFormat="1" ht="15">
      <c r="A81" s="48" t="s">
        <v>47</v>
      </c>
      <c r="B81" s="74">
        <v>114.07</v>
      </c>
      <c r="C81" s="30">
        <v>6.88</v>
      </c>
      <c r="D81" s="33">
        <f t="shared" si="8"/>
        <v>6.031384237748751</v>
      </c>
      <c r="E81" s="38">
        <v>7.69</v>
      </c>
      <c r="F81" s="53">
        <f t="shared" si="10"/>
        <v>-0.8100000000000005</v>
      </c>
      <c r="G81" s="30">
        <v>11.94</v>
      </c>
      <c r="H81" s="38">
        <v>12.18</v>
      </c>
      <c r="I81" s="79">
        <f t="shared" si="9"/>
        <v>-0.2400000000000002</v>
      </c>
      <c r="J81" s="30">
        <f t="shared" si="11"/>
        <v>17.3546511627907</v>
      </c>
      <c r="K81" s="38">
        <f t="shared" si="12"/>
        <v>15.838751625487646</v>
      </c>
      <c r="L81" s="57">
        <f t="shared" si="13"/>
        <v>1.5158995373030528</v>
      </c>
    </row>
    <row r="82" spans="1:12" s="2" customFormat="1" ht="15" hidden="1">
      <c r="A82" s="48" t="s">
        <v>84</v>
      </c>
      <c r="B82" s="74"/>
      <c r="C82" s="30"/>
      <c r="D82" s="33" t="e">
        <f t="shared" si="8"/>
        <v>#DIV/0!</v>
      </c>
      <c r="E82" s="38"/>
      <c r="F82" s="53">
        <f t="shared" si="10"/>
        <v>0</v>
      </c>
      <c r="G82" s="30"/>
      <c r="H82" s="38"/>
      <c r="I82" s="79">
        <f t="shared" si="9"/>
        <v>0</v>
      </c>
      <c r="J82" s="30">
        <f t="shared" si="11"/>
      </c>
      <c r="K82" s="38">
        <f t="shared" si="12"/>
      </c>
      <c r="L82" s="57" t="e">
        <f t="shared" si="13"/>
        <v>#VALUE!</v>
      </c>
    </row>
    <row r="83" spans="1:12" s="2" customFormat="1" ht="15" hidden="1">
      <c r="A83" s="48" t="s">
        <v>85</v>
      </c>
      <c r="B83" s="74"/>
      <c r="C83" s="30"/>
      <c r="D83" s="33" t="e">
        <f t="shared" si="8"/>
        <v>#DIV/0!</v>
      </c>
      <c r="E83" s="38"/>
      <c r="F83" s="53">
        <f t="shared" si="10"/>
        <v>0</v>
      </c>
      <c r="G83" s="30"/>
      <c r="H83" s="38"/>
      <c r="I83" s="79">
        <f t="shared" si="9"/>
        <v>0</v>
      </c>
      <c r="J83" s="30">
        <f t="shared" si="11"/>
      </c>
      <c r="K83" s="38">
        <f t="shared" si="12"/>
      </c>
      <c r="L83" s="57" t="e">
        <f t="shared" si="13"/>
        <v>#VALUE!</v>
      </c>
    </row>
    <row r="84" spans="1:12" s="2" customFormat="1" ht="15" hidden="1">
      <c r="A84" s="48" t="s">
        <v>48</v>
      </c>
      <c r="B84" s="74">
        <v>20.58</v>
      </c>
      <c r="C84" s="30"/>
      <c r="D84" s="33">
        <f t="shared" si="8"/>
        <v>0</v>
      </c>
      <c r="E84" s="38">
        <v>2.7</v>
      </c>
      <c r="F84" s="53">
        <f t="shared" si="10"/>
        <v>-2.7</v>
      </c>
      <c r="G84" s="30"/>
      <c r="H84" s="38">
        <v>3.3</v>
      </c>
      <c r="I84" s="79">
        <f t="shared" si="9"/>
        <v>-3.3</v>
      </c>
      <c r="J84" s="30">
        <f t="shared" si="11"/>
      </c>
      <c r="K84" s="38">
        <f t="shared" si="12"/>
        <v>12.222222222222221</v>
      </c>
      <c r="L84" s="57" t="e">
        <f t="shared" si="13"/>
        <v>#VALUE!</v>
      </c>
    </row>
    <row r="85" spans="1:12" s="2" customFormat="1" ht="15" hidden="1">
      <c r="A85" s="48" t="s">
        <v>86</v>
      </c>
      <c r="B85" s="74"/>
      <c r="C85" s="30"/>
      <c r="D85" s="33" t="e">
        <f t="shared" si="8"/>
        <v>#DIV/0!</v>
      </c>
      <c r="E85" s="38"/>
      <c r="F85" s="53">
        <f t="shared" si="10"/>
        <v>0</v>
      </c>
      <c r="G85" s="30"/>
      <c r="H85" s="38"/>
      <c r="I85" s="79">
        <f t="shared" si="9"/>
        <v>0</v>
      </c>
      <c r="J85" s="30">
        <f t="shared" si="11"/>
      </c>
      <c r="K85" s="38">
        <f t="shared" si="12"/>
      </c>
      <c r="L85" s="57" t="e">
        <f t="shared" si="13"/>
        <v>#VALUE!</v>
      </c>
    </row>
    <row r="86" spans="1:12" s="2" customFormat="1" ht="15">
      <c r="A86" s="48" t="s">
        <v>49</v>
      </c>
      <c r="B86" s="74">
        <v>70.24</v>
      </c>
      <c r="C86" s="30">
        <v>8.358</v>
      </c>
      <c r="D86" s="33">
        <f t="shared" si="8"/>
        <v>11.899202733485195</v>
      </c>
      <c r="E86" s="38">
        <v>16.099</v>
      </c>
      <c r="F86" s="53">
        <f t="shared" si="10"/>
        <v>-7.741</v>
      </c>
      <c r="G86" s="30">
        <v>14.025</v>
      </c>
      <c r="H86" s="38">
        <v>23.106</v>
      </c>
      <c r="I86" s="79">
        <f t="shared" si="9"/>
        <v>-9.081000000000001</v>
      </c>
      <c r="J86" s="30">
        <f t="shared" si="11"/>
        <v>16.780330222541277</v>
      </c>
      <c r="K86" s="38">
        <f t="shared" si="12"/>
        <v>14.352444251195726</v>
      </c>
      <c r="L86" s="57">
        <f t="shared" si="13"/>
        <v>2.4278859713455514</v>
      </c>
    </row>
    <row r="87" spans="1:12" s="2" customFormat="1" ht="15">
      <c r="A87" s="48" t="s">
        <v>50</v>
      </c>
      <c r="B87" s="74">
        <v>97.37</v>
      </c>
      <c r="C87" s="30">
        <v>12.9</v>
      </c>
      <c r="D87" s="33">
        <f t="shared" si="8"/>
        <v>13.248433809181472</v>
      </c>
      <c r="E87" s="38">
        <v>12.6</v>
      </c>
      <c r="F87" s="53">
        <f t="shared" si="10"/>
        <v>0.3000000000000007</v>
      </c>
      <c r="G87" s="30">
        <v>22.9</v>
      </c>
      <c r="H87" s="38">
        <v>22.7</v>
      </c>
      <c r="I87" s="79">
        <f t="shared" si="9"/>
        <v>0.1999999999999993</v>
      </c>
      <c r="J87" s="30">
        <f t="shared" si="11"/>
        <v>17.751937984496124</v>
      </c>
      <c r="K87" s="38">
        <f t="shared" si="12"/>
        <v>18.015873015873016</v>
      </c>
      <c r="L87" s="57">
        <f t="shared" si="13"/>
        <v>-0.2639350313768922</v>
      </c>
    </row>
    <row r="88" spans="1:12" s="2" customFormat="1" ht="15">
      <c r="A88" s="48" t="s">
        <v>51</v>
      </c>
      <c r="B88" s="74">
        <v>156.7</v>
      </c>
      <c r="C88" s="30">
        <v>37.6</v>
      </c>
      <c r="D88" s="33">
        <f t="shared" si="8"/>
        <v>23.99489470325463</v>
      </c>
      <c r="E88" s="38">
        <v>55.3</v>
      </c>
      <c r="F88" s="53">
        <f t="shared" si="10"/>
        <v>-17.699999999999996</v>
      </c>
      <c r="G88" s="30">
        <v>45.5</v>
      </c>
      <c r="H88" s="38">
        <v>69.9</v>
      </c>
      <c r="I88" s="79">
        <f t="shared" si="9"/>
        <v>-24.400000000000006</v>
      </c>
      <c r="J88" s="30">
        <f t="shared" si="11"/>
        <v>12.101063829787233</v>
      </c>
      <c r="K88" s="38">
        <f t="shared" si="12"/>
        <v>12.640144665461124</v>
      </c>
      <c r="L88" s="57">
        <f t="shared" si="13"/>
        <v>-0.5390808356738912</v>
      </c>
    </row>
    <row r="89" spans="1:12" s="2" customFormat="1" ht="15">
      <c r="A89" s="45" t="s">
        <v>52</v>
      </c>
      <c r="B89" s="74">
        <v>19.76</v>
      </c>
      <c r="C89" s="30">
        <v>0.977</v>
      </c>
      <c r="D89" s="33">
        <f t="shared" si="8"/>
        <v>4.944331983805667</v>
      </c>
      <c r="E89" s="38">
        <v>5.9</v>
      </c>
      <c r="F89" s="53">
        <f t="shared" si="10"/>
        <v>-4.923</v>
      </c>
      <c r="G89" s="30">
        <v>1.13</v>
      </c>
      <c r="H89" s="38">
        <v>9.9</v>
      </c>
      <c r="I89" s="79">
        <f t="shared" si="9"/>
        <v>-8.77</v>
      </c>
      <c r="J89" s="30">
        <f t="shared" si="11"/>
        <v>11.566018423746161</v>
      </c>
      <c r="K89" s="38">
        <f t="shared" si="12"/>
        <v>16.779661016949152</v>
      </c>
      <c r="L89" s="57">
        <f t="shared" si="13"/>
        <v>-5.213642593202991</v>
      </c>
    </row>
    <row r="90" spans="1:12" s="2" customFormat="1" ht="15">
      <c r="A90" s="49" t="s">
        <v>97</v>
      </c>
      <c r="B90" s="80">
        <v>17.27</v>
      </c>
      <c r="C90" s="39">
        <v>1.983</v>
      </c>
      <c r="D90" s="81">
        <f t="shared" si="8"/>
        <v>11.482339316734222</v>
      </c>
      <c r="E90" s="41"/>
      <c r="F90" s="99">
        <f t="shared" si="10"/>
        <v>1.983</v>
      </c>
      <c r="G90" s="39">
        <v>3.625</v>
      </c>
      <c r="H90" s="41"/>
      <c r="I90" s="82">
        <f t="shared" si="9"/>
        <v>3.625</v>
      </c>
      <c r="J90" s="39">
        <f t="shared" si="11"/>
        <v>18.280383257690367</v>
      </c>
      <c r="K90" s="41">
        <f t="shared" si="12"/>
      </c>
      <c r="L90" s="98"/>
    </row>
    <row r="91" spans="1:12" s="2" customFormat="1" ht="15" hidden="1">
      <c r="A91" s="109" t="s">
        <v>87</v>
      </c>
      <c r="B91" s="104"/>
      <c r="C91" s="105"/>
      <c r="D91" s="106" t="e">
        <f t="shared" si="8"/>
        <v>#DIV/0!</v>
      </c>
      <c r="E91" s="107"/>
      <c r="F91" s="108">
        <f t="shared" si="10"/>
        <v>0</v>
      </c>
      <c r="G91" s="105"/>
      <c r="H91" s="107"/>
      <c r="I91" s="163">
        <f t="shared" si="9"/>
        <v>0</v>
      </c>
      <c r="J91" s="105">
        <f t="shared" si="11"/>
      </c>
      <c r="K91" s="107">
        <f t="shared" si="12"/>
      </c>
      <c r="L91" s="97" t="e">
        <f t="shared" si="13"/>
        <v>#VALUE!</v>
      </c>
    </row>
    <row r="92" spans="1:12" s="15" customFormat="1" ht="15.75" hidden="1">
      <c r="A92" s="47" t="s">
        <v>53</v>
      </c>
      <c r="B92" s="73">
        <v>999999999</v>
      </c>
      <c r="C92" s="29">
        <f>SUM(C93:C102)-C98</f>
        <v>0</v>
      </c>
      <c r="D92" s="16">
        <f t="shared" si="8"/>
        <v>0</v>
      </c>
      <c r="E92" s="37">
        <v>0.65</v>
      </c>
      <c r="F92" s="61">
        <f t="shared" si="10"/>
        <v>-0.65</v>
      </c>
      <c r="G92" s="29">
        <f>SUM(G93:G102)-G98</f>
        <v>0</v>
      </c>
      <c r="H92" s="37">
        <v>0.195</v>
      </c>
      <c r="I92" s="17">
        <f t="shared" si="9"/>
        <v>-0.195</v>
      </c>
      <c r="J92" s="29">
        <f t="shared" si="11"/>
      </c>
      <c r="K92" s="37">
        <f t="shared" si="12"/>
        <v>3</v>
      </c>
      <c r="L92" s="56" t="e">
        <f t="shared" si="13"/>
        <v>#VALUE!</v>
      </c>
    </row>
    <row r="93" spans="1:12" s="2" customFormat="1" ht="15" hidden="1">
      <c r="A93" s="48" t="s">
        <v>88</v>
      </c>
      <c r="B93" s="74"/>
      <c r="C93" s="30"/>
      <c r="D93" s="18" t="e">
        <f t="shared" si="8"/>
        <v>#DIV/0!</v>
      </c>
      <c r="E93" s="38"/>
      <c r="F93" s="66">
        <f t="shared" si="10"/>
        <v>0</v>
      </c>
      <c r="G93" s="30"/>
      <c r="H93" s="38"/>
      <c r="I93" s="20">
        <f t="shared" si="9"/>
        <v>0</v>
      </c>
      <c r="J93" s="30">
        <f t="shared" si="11"/>
      </c>
      <c r="K93" s="38">
        <f t="shared" si="12"/>
      </c>
      <c r="L93" s="57" t="e">
        <f t="shared" si="13"/>
        <v>#VALUE!</v>
      </c>
    </row>
    <row r="94" spans="1:12" s="2" customFormat="1" ht="15" hidden="1">
      <c r="A94" s="48" t="s">
        <v>54</v>
      </c>
      <c r="B94" s="74"/>
      <c r="C94" s="30"/>
      <c r="D94" s="18" t="e">
        <f t="shared" si="8"/>
        <v>#DIV/0!</v>
      </c>
      <c r="E94" s="38">
        <v>0.65</v>
      </c>
      <c r="F94" s="66">
        <f t="shared" si="10"/>
        <v>-0.65</v>
      </c>
      <c r="G94" s="30"/>
      <c r="H94" s="38">
        <v>0.195</v>
      </c>
      <c r="I94" s="20">
        <f t="shared" si="9"/>
        <v>-0.195</v>
      </c>
      <c r="J94" s="30">
        <f t="shared" si="11"/>
      </c>
      <c r="K94" s="38">
        <f t="shared" si="12"/>
        <v>3</v>
      </c>
      <c r="L94" s="57" t="e">
        <f t="shared" si="13"/>
        <v>#VALUE!</v>
      </c>
    </row>
    <row r="95" spans="1:12" s="2" customFormat="1" ht="15" hidden="1">
      <c r="A95" s="48" t="s">
        <v>55</v>
      </c>
      <c r="B95" s="74"/>
      <c r="C95" s="30"/>
      <c r="D95" s="18" t="e">
        <f t="shared" si="8"/>
        <v>#DIV/0!</v>
      </c>
      <c r="E95" s="38"/>
      <c r="F95" s="66">
        <f t="shared" si="10"/>
        <v>0</v>
      </c>
      <c r="G95" s="30"/>
      <c r="H95" s="38"/>
      <c r="I95" s="20">
        <f t="shared" si="9"/>
        <v>0</v>
      </c>
      <c r="J95" s="30">
        <f t="shared" si="11"/>
      </c>
      <c r="K95" s="38">
        <f t="shared" si="12"/>
      </c>
      <c r="L95" s="57" t="e">
        <f t="shared" si="13"/>
        <v>#VALUE!</v>
      </c>
    </row>
    <row r="96" spans="1:12" s="2" customFormat="1" ht="15" hidden="1">
      <c r="A96" s="48" t="s">
        <v>56</v>
      </c>
      <c r="B96" s="74">
        <v>999999999</v>
      </c>
      <c r="C96" s="30"/>
      <c r="D96" s="18">
        <f t="shared" si="8"/>
        <v>0</v>
      </c>
      <c r="E96" s="38"/>
      <c r="F96" s="66">
        <f t="shared" si="10"/>
        <v>0</v>
      </c>
      <c r="G96" s="30"/>
      <c r="H96" s="38"/>
      <c r="I96" s="20">
        <f t="shared" si="9"/>
        <v>0</v>
      </c>
      <c r="J96" s="30">
        <f t="shared" si="11"/>
      </c>
      <c r="K96" s="38">
        <f t="shared" si="12"/>
      </c>
      <c r="L96" s="57" t="e">
        <f t="shared" si="13"/>
        <v>#VALUE!</v>
      </c>
    </row>
    <row r="97" spans="1:12" s="2" customFormat="1" ht="15" hidden="1">
      <c r="A97" s="48" t="s">
        <v>57</v>
      </c>
      <c r="B97" s="74"/>
      <c r="C97" s="30"/>
      <c r="D97" s="18" t="e">
        <f t="shared" si="8"/>
        <v>#DIV/0!</v>
      </c>
      <c r="E97" s="38"/>
      <c r="F97" s="66">
        <f t="shared" si="10"/>
        <v>0</v>
      </c>
      <c r="G97" s="30"/>
      <c r="H97" s="38"/>
      <c r="I97" s="20">
        <f t="shared" si="9"/>
        <v>0</v>
      </c>
      <c r="J97" s="30">
        <f t="shared" si="11"/>
      </c>
      <c r="K97" s="38">
        <f t="shared" si="12"/>
      </c>
      <c r="L97" s="57" t="e">
        <f t="shared" si="13"/>
        <v>#VALUE!</v>
      </c>
    </row>
    <row r="98" spans="1:12" s="2" customFormat="1" ht="15" hidden="1">
      <c r="A98" s="48" t="s">
        <v>89</v>
      </c>
      <c r="B98" s="74"/>
      <c r="C98" s="30"/>
      <c r="D98" s="18" t="e">
        <f t="shared" si="8"/>
        <v>#DIV/0!</v>
      </c>
      <c r="E98" s="38"/>
      <c r="F98" s="66">
        <f t="shared" si="10"/>
        <v>0</v>
      </c>
      <c r="G98" s="30"/>
      <c r="H98" s="38"/>
      <c r="I98" s="20">
        <f t="shared" si="9"/>
        <v>0</v>
      </c>
      <c r="J98" s="30">
        <f t="shared" si="11"/>
      </c>
      <c r="K98" s="38">
        <f t="shared" si="12"/>
      </c>
      <c r="L98" s="57" t="e">
        <f t="shared" si="13"/>
        <v>#VALUE!</v>
      </c>
    </row>
    <row r="99" spans="1:12" s="2" customFormat="1" ht="15" hidden="1">
      <c r="A99" s="48" t="s">
        <v>58</v>
      </c>
      <c r="B99" s="74"/>
      <c r="C99" s="30"/>
      <c r="D99" s="18" t="e">
        <f t="shared" si="8"/>
        <v>#DIV/0!</v>
      </c>
      <c r="E99" s="38"/>
      <c r="F99" s="66">
        <f t="shared" si="10"/>
        <v>0</v>
      </c>
      <c r="G99" s="30"/>
      <c r="H99" s="38"/>
      <c r="I99" s="20">
        <f t="shared" si="9"/>
        <v>0</v>
      </c>
      <c r="J99" s="30">
        <f t="shared" si="11"/>
      </c>
      <c r="K99" s="38">
        <f t="shared" si="12"/>
      </c>
      <c r="L99" s="57" t="e">
        <f t="shared" si="13"/>
        <v>#VALUE!</v>
      </c>
    </row>
    <row r="100" spans="1:12" s="2" customFormat="1" ht="15" hidden="1">
      <c r="A100" s="48" t="s">
        <v>59</v>
      </c>
      <c r="B100" s="74"/>
      <c r="C100" s="30"/>
      <c r="D100" s="18" t="e">
        <f t="shared" si="8"/>
        <v>#DIV/0!</v>
      </c>
      <c r="E100" s="38"/>
      <c r="F100" s="66">
        <f t="shared" si="10"/>
        <v>0</v>
      </c>
      <c r="G100" s="30"/>
      <c r="H100" s="38"/>
      <c r="I100" s="20">
        <f t="shared" si="9"/>
        <v>0</v>
      </c>
      <c r="J100" s="30">
        <f t="shared" si="11"/>
      </c>
      <c r="K100" s="38">
        <f t="shared" si="12"/>
      </c>
      <c r="L100" s="57" t="e">
        <f t="shared" si="13"/>
        <v>#VALUE!</v>
      </c>
    </row>
    <row r="101" spans="1:12" s="2" customFormat="1" ht="15" hidden="1">
      <c r="A101" s="48" t="s">
        <v>90</v>
      </c>
      <c r="B101" s="74"/>
      <c r="C101" s="30"/>
      <c r="D101" s="18" t="e">
        <f t="shared" si="8"/>
        <v>#DIV/0!</v>
      </c>
      <c r="E101" s="38"/>
      <c r="F101" s="66">
        <f t="shared" si="10"/>
        <v>0</v>
      </c>
      <c r="G101" s="30"/>
      <c r="H101" s="38"/>
      <c r="I101" s="20">
        <f t="shared" si="9"/>
        <v>0</v>
      </c>
      <c r="J101" s="30">
        <f t="shared" si="11"/>
      </c>
      <c r="K101" s="38">
        <f t="shared" si="12"/>
      </c>
      <c r="L101" s="57" t="e">
        <f t="shared" si="13"/>
        <v>#VALUE!</v>
      </c>
    </row>
    <row r="102" spans="1:12" s="2" customFormat="1" ht="15" hidden="1">
      <c r="A102" s="49" t="s">
        <v>91</v>
      </c>
      <c r="B102" s="60"/>
      <c r="C102" s="39"/>
      <c r="D102" s="40" t="e">
        <f t="shared" si="8"/>
        <v>#DIV/0!</v>
      </c>
      <c r="E102" s="41"/>
      <c r="F102" s="67">
        <f t="shared" si="10"/>
        <v>0</v>
      </c>
      <c r="G102" s="39"/>
      <c r="H102" s="41"/>
      <c r="I102" s="42">
        <f t="shared" si="9"/>
        <v>0</v>
      </c>
      <c r="J102" s="39">
        <f t="shared" si="11"/>
      </c>
      <c r="K102" s="41">
        <f t="shared" si="12"/>
      </c>
      <c r="L102" s="98" t="e">
        <f t="shared" si="13"/>
        <v>#VALUE!</v>
      </c>
    </row>
    <row r="103" ht="15" hidden="1"/>
    <row r="104" spans="1:7" s="5" customFormat="1" ht="15" hidden="1">
      <c r="A104" s="4"/>
      <c r="B104" s="4"/>
      <c r="G104" s="2"/>
    </row>
    <row r="105" spans="1:7" s="5" customFormat="1" ht="15" hidden="1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7" customFormat="1" ht="15">
      <c r="A115" s="4"/>
      <c r="B115" s="4"/>
      <c r="G115" s="8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6"/>
      <c r="C148" s="196"/>
      <c r="D148" s="196"/>
    </row>
    <row r="149" spans="1:2" s="8" customFormat="1" ht="15.75">
      <c r="A149" s="21"/>
      <c r="B149" s="6"/>
    </row>
    <row r="150" spans="1:4" s="8" customFormat="1" ht="15">
      <c r="A150" s="6"/>
      <c r="B150" s="196"/>
      <c r="C150" s="196"/>
      <c r="D150" s="19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8">
    <mergeCell ref="B150:D150"/>
    <mergeCell ref="A1:L1"/>
    <mergeCell ref="A3:A4"/>
    <mergeCell ref="B3:B4"/>
    <mergeCell ref="C3:F3"/>
    <mergeCell ref="G3:I3"/>
    <mergeCell ref="B148:D148"/>
    <mergeCell ref="J3:L3"/>
  </mergeCells>
  <printOptions horizontalCentered="1"/>
  <pageMargins left="0" right="0" top="0" bottom="0" header="0" footer="0"/>
  <pageSetup horizontalDpi="600" verticalDpi="600" orientation="landscape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5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5" sqref="O15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625" style="9" customWidth="1"/>
    <col min="7" max="7" width="10.75390625" style="10" customWidth="1"/>
    <col min="8" max="8" width="10.75390625" style="9" customWidth="1"/>
    <col min="9" max="9" width="11.125" style="9" customWidth="1"/>
    <col min="10" max="11" width="10.75390625" style="9" customWidth="1"/>
    <col min="12" max="12" width="12.1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205" t="s">
        <v>105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.75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9.25" customHeight="1">
      <c r="A4" s="197" t="s">
        <v>1</v>
      </c>
      <c r="B4" s="197" t="s">
        <v>115</v>
      </c>
      <c r="C4" s="197" t="s">
        <v>107</v>
      </c>
      <c r="D4" s="197"/>
      <c r="E4" s="199"/>
      <c r="F4" s="199"/>
      <c r="G4" s="197" t="s">
        <v>108</v>
      </c>
      <c r="H4" s="199"/>
      <c r="I4" s="199"/>
      <c r="J4" s="200" t="s">
        <v>0</v>
      </c>
      <c r="K4" s="200"/>
      <c r="L4" s="200"/>
    </row>
    <row r="5" spans="1:12" s="10" customFormat="1" ht="47.25">
      <c r="A5" s="198"/>
      <c r="B5" s="197"/>
      <c r="C5" s="1" t="s">
        <v>102</v>
      </c>
      <c r="D5" s="63" t="s">
        <v>112</v>
      </c>
      <c r="E5" s="1" t="s">
        <v>101</v>
      </c>
      <c r="F5" s="1" t="s">
        <v>103</v>
      </c>
      <c r="G5" s="1" t="s">
        <v>102</v>
      </c>
      <c r="H5" s="1" t="s">
        <v>101</v>
      </c>
      <c r="I5" s="1" t="s">
        <v>103</v>
      </c>
      <c r="J5" s="1" t="s">
        <v>102</v>
      </c>
      <c r="K5" s="1" t="s">
        <v>101</v>
      </c>
      <c r="L5" s="1" t="s">
        <v>103</v>
      </c>
    </row>
    <row r="6" spans="1:12" s="14" customFormat="1" ht="15.75">
      <c r="A6" s="43" t="s">
        <v>2</v>
      </c>
      <c r="B6" s="72">
        <v>304.83000000000004</v>
      </c>
      <c r="C6" s="25">
        <f>C7+C26+C37+C46+C54+C69+C76+C93</f>
        <v>126.62440000000002</v>
      </c>
      <c r="D6" s="31">
        <f>C6/B6*100</f>
        <v>41.53934980152872</v>
      </c>
      <c r="E6" s="31">
        <v>106.3135</v>
      </c>
      <c r="F6" s="50">
        <f aca="true" t="shared" si="0" ref="F6:F71">C6-E6</f>
        <v>20.310900000000018</v>
      </c>
      <c r="G6" s="25">
        <f>G7+G26+G37+G46+G54+G69+G76+G93</f>
        <v>3031.3240000000005</v>
      </c>
      <c r="H6" s="31">
        <v>2549.835</v>
      </c>
      <c r="I6" s="50">
        <f>G6-H6</f>
        <v>481.4890000000005</v>
      </c>
      <c r="J6" s="62">
        <f>G6/C6*10</f>
        <v>239.39493494144887</v>
      </c>
      <c r="K6" s="31">
        <f>H6/E6*10</f>
        <v>239.84113024216114</v>
      </c>
      <c r="L6" s="87">
        <f>J6-K6</f>
        <v>-0.44619530071227587</v>
      </c>
    </row>
    <row r="7" spans="1:12" s="15" customFormat="1" ht="15.75">
      <c r="A7" s="44" t="s">
        <v>3</v>
      </c>
      <c r="B7" s="73">
        <v>99.69</v>
      </c>
      <c r="C7" s="26">
        <f>SUM(C8:C24)</f>
        <v>43.573</v>
      </c>
      <c r="D7" s="32">
        <f aca="true" t="shared" si="1" ref="D7:D36">C7/B7*100</f>
        <v>43.708496338649816</v>
      </c>
      <c r="E7" s="32">
        <v>33.171</v>
      </c>
      <c r="F7" s="51">
        <f t="shared" si="0"/>
        <v>10.402000000000001</v>
      </c>
      <c r="G7" s="26">
        <f>SUM(G8:G24)</f>
        <v>1208.293</v>
      </c>
      <c r="H7" s="32">
        <v>981.08</v>
      </c>
      <c r="I7" s="51">
        <f aca="true" t="shared" si="2" ref="I7:I70">G7-H7</f>
        <v>227.21299999999985</v>
      </c>
      <c r="J7" s="29">
        <f>IF(C7&gt;0,G7/C7*10,"")</f>
        <v>277.3031464438987</v>
      </c>
      <c r="K7" s="37">
        <f>IF(E7&gt;0,H7/E7*10,"")</f>
        <v>295.76437249404603</v>
      </c>
      <c r="L7" s="56">
        <f aca="true" t="shared" si="3" ref="L7:L70">J7-K7</f>
        <v>-18.46122605014733</v>
      </c>
    </row>
    <row r="8" spans="1:12" s="2" customFormat="1" ht="15">
      <c r="A8" s="45" t="s">
        <v>4</v>
      </c>
      <c r="B8" s="74">
        <v>1.46</v>
      </c>
      <c r="C8" s="30">
        <v>0.57</v>
      </c>
      <c r="D8" s="38">
        <f t="shared" si="1"/>
        <v>39.04109589041095</v>
      </c>
      <c r="E8" s="162">
        <v>0.87</v>
      </c>
      <c r="F8" s="57">
        <f t="shared" si="0"/>
        <v>-0.30000000000000004</v>
      </c>
      <c r="G8" s="30">
        <v>18.54</v>
      </c>
      <c r="H8" s="38">
        <v>31.12</v>
      </c>
      <c r="I8" s="57">
        <f t="shared" si="2"/>
        <v>-12.580000000000002</v>
      </c>
      <c r="J8" s="30">
        <f aca="true" t="shared" si="4" ref="J8:J71">IF(C8&gt;0,G8/C8*10,"")</f>
        <v>325.2631578947369</v>
      </c>
      <c r="K8" s="38">
        <f aca="true" t="shared" si="5" ref="K8:K71">IF(E8&gt;0,H8/E8*10,"")</f>
        <v>357.7011494252873</v>
      </c>
      <c r="L8" s="57">
        <f t="shared" si="3"/>
        <v>-32.43799153055045</v>
      </c>
    </row>
    <row r="9" spans="1:12" s="2" customFormat="1" ht="15">
      <c r="A9" s="45" t="s">
        <v>5</v>
      </c>
      <c r="B9" s="74">
        <v>27.17</v>
      </c>
      <c r="C9" s="30">
        <v>12.63</v>
      </c>
      <c r="D9" s="38">
        <f t="shared" si="1"/>
        <v>46.48509385351491</v>
      </c>
      <c r="E9" s="38">
        <v>11.135</v>
      </c>
      <c r="F9" s="57">
        <f t="shared" si="0"/>
        <v>1.495000000000001</v>
      </c>
      <c r="G9" s="30">
        <v>430.3</v>
      </c>
      <c r="H9" s="38">
        <v>371.78</v>
      </c>
      <c r="I9" s="57">
        <f t="shared" si="2"/>
        <v>58.52000000000004</v>
      </c>
      <c r="J9" s="30">
        <f t="shared" si="4"/>
        <v>340.69675376088674</v>
      </c>
      <c r="K9" s="38">
        <f t="shared" si="5"/>
        <v>333.88414907947913</v>
      </c>
      <c r="L9" s="57">
        <f t="shared" si="3"/>
        <v>6.812604681407606</v>
      </c>
    </row>
    <row r="10" spans="1:12" s="2" customFormat="1" ht="15">
      <c r="A10" s="45" t="s">
        <v>6</v>
      </c>
      <c r="B10" s="74">
        <v>3.53</v>
      </c>
      <c r="C10" s="30">
        <v>1.57</v>
      </c>
      <c r="D10" s="38">
        <f t="shared" si="1"/>
        <v>44.47592067988669</v>
      </c>
      <c r="E10" s="38">
        <v>1.3</v>
      </c>
      <c r="F10" s="57">
        <f t="shared" si="0"/>
        <v>0.27</v>
      </c>
      <c r="G10" s="30">
        <v>36.19</v>
      </c>
      <c r="H10" s="38">
        <v>28.3</v>
      </c>
      <c r="I10" s="57">
        <f t="shared" si="2"/>
        <v>7.889999999999997</v>
      </c>
      <c r="J10" s="30">
        <f t="shared" si="4"/>
        <v>230.50955414012736</v>
      </c>
      <c r="K10" s="38">
        <f t="shared" si="5"/>
        <v>217.6923076923077</v>
      </c>
      <c r="L10" s="57">
        <f t="shared" si="3"/>
        <v>12.817246447819656</v>
      </c>
    </row>
    <row r="11" spans="1:12" s="2" customFormat="1" ht="15">
      <c r="A11" s="45" t="s">
        <v>7</v>
      </c>
      <c r="B11" s="74">
        <v>3.41</v>
      </c>
      <c r="C11" s="30">
        <v>3.4</v>
      </c>
      <c r="D11" s="38">
        <f t="shared" si="1"/>
        <v>99.70674486803517</v>
      </c>
      <c r="E11" s="38">
        <v>2.2</v>
      </c>
      <c r="F11" s="57">
        <f t="shared" si="0"/>
        <v>1.1999999999999997</v>
      </c>
      <c r="G11" s="30">
        <v>75</v>
      </c>
      <c r="H11" s="38">
        <v>39.6</v>
      </c>
      <c r="I11" s="57">
        <f t="shared" si="2"/>
        <v>35.4</v>
      </c>
      <c r="J11" s="30">
        <f t="shared" si="4"/>
        <v>220.58823529411765</v>
      </c>
      <c r="K11" s="38">
        <f t="shared" si="5"/>
        <v>180</v>
      </c>
      <c r="L11" s="57">
        <f t="shared" si="3"/>
        <v>40.58823529411765</v>
      </c>
    </row>
    <row r="12" spans="1:12" s="2" customFormat="1" ht="15">
      <c r="A12" s="45" t="s">
        <v>8</v>
      </c>
      <c r="B12" s="74">
        <v>1.17</v>
      </c>
      <c r="C12" s="30">
        <v>0.744</v>
      </c>
      <c r="D12" s="38">
        <f t="shared" si="1"/>
        <v>63.5897435897436</v>
      </c>
      <c r="E12" s="38">
        <v>0.222</v>
      </c>
      <c r="F12" s="57">
        <f t="shared" si="0"/>
        <v>0.522</v>
      </c>
      <c r="G12" s="30">
        <v>15.1</v>
      </c>
      <c r="H12" s="38">
        <v>4.45</v>
      </c>
      <c r="I12" s="57">
        <f t="shared" si="2"/>
        <v>10.649999999999999</v>
      </c>
      <c r="J12" s="30">
        <f t="shared" si="4"/>
        <v>202.95698924731184</v>
      </c>
      <c r="K12" s="38">
        <f t="shared" si="5"/>
        <v>200.45045045045046</v>
      </c>
      <c r="L12" s="57">
        <f t="shared" si="3"/>
        <v>2.5065387968613777</v>
      </c>
    </row>
    <row r="13" spans="1:14" s="2" customFormat="1" ht="15">
      <c r="A13" s="45" t="s">
        <v>9</v>
      </c>
      <c r="B13" s="74">
        <v>2.63</v>
      </c>
      <c r="C13" s="30">
        <v>0.86</v>
      </c>
      <c r="D13" s="38">
        <f t="shared" si="1"/>
        <v>32.69961977186312</v>
      </c>
      <c r="E13" s="38">
        <v>1.2</v>
      </c>
      <c r="F13" s="57">
        <f t="shared" si="0"/>
        <v>-0.33999999999999997</v>
      </c>
      <c r="G13" s="30">
        <v>17.9</v>
      </c>
      <c r="H13" s="38">
        <v>27.7</v>
      </c>
      <c r="I13" s="57">
        <f t="shared" si="2"/>
        <v>-9.8</v>
      </c>
      <c r="J13" s="30">
        <f t="shared" si="4"/>
        <v>208.13953488372093</v>
      </c>
      <c r="K13" s="38">
        <f t="shared" si="5"/>
        <v>230.83333333333331</v>
      </c>
      <c r="L13" s="57">
        <f t="shared" si="3"/>
        <v>-22.693798449612387</v>
      </c>
      <c r="M13" s="24"/>
      <c r="N13" s="24"/>
    </row>
    <row r="14" spans="1:12" s="2" customFormat="1" ht="15">
      <c r="A14" s="45" t="s">
        <v>10</v>
      </c>
      <c r="B14" s="74">
        <v>1.51</v>
      </c>
      <c r="C14" s="30">
        <v>0.271</v>
      </c>
      <c r="D14" s="38">
        <f t="shared" si="1"/>
        <v>17.94701986754967</v>
      </c>
      <c r="E14" s="38">
        <v>0.1</v>
      </c>
      <c r="F14" s="57">
        <f t="shared" si="0"/>
        <v>0.171</v>
      </c>
      <c r="G14" s="30">
        <v>7.673</v>
      </c>
      <c r="H14" s="38">
        <v>1.6</v>
      </c>
      <c r="I14" s="57">
        <f t="shared" si="2"/>
        <v>6.073</v>
      </c>
      <c r="J14" s="30">
        <f t="shared" si="4"/>
        <v>283.13653136531366</v>
      </c>
      <c r="K14" s="38">
        <f t="shared" si="5"/>
        <v>160</v>
      </c>
      <c r="L14" s="57">
        <f t="shared" si="3"/>
        <v>123.13653136531366</v>
      </c>
    </row>
    <row r="15" spans="1:12" s="2" customFormat="1" ht="15">
      <c r="A15" s="45" t="s">
        <v>11</v>
      </c>
      <c r="B15" s="74">
        <v>1.83</v>
      </c>
      <c r="C15" s="30">
        <v>0.878</v>
      </c>
      <c r="D15" s="38">
        <f t="shared" si="1"/>
        <v>47.97814207650273</v>
      </c>
      <c r="E15" s="38">
        <v>1.09</v>
      </c>
      <c r="F15" s="57">
        <f t="shared" si="0"/>
        <v>-0.21200000000000008</v>
      </c>
      <c r="G15" s="30">
        <v>24.3</v>
      </c>
      <c r="H15" s="38">
        <v>40.44</v>
      </c>
      <c r="I15" s="57">
        <f t="shared" si="2"/>
        <v>-16.139999999999997</v>
      </c>
      <c r="J15" s="30">
        <f t="shared" si="4"/>
        <v>276.76537585421414</v>
      </c>
      <c r="K15" s="38">
        <f t="shared" si="5"/>
        <v>371.0091743119266</v>
      </c>
      <c r="L15" s="57">
        <f t="shared" si="3"/>
        <v>-94.24379845771244</v>
      </c>
    </row>
    <row r="16" spans="1:12" s="2" customFormat="1" ht="15">
      <c r="A16" s="45" t="s">
        <v>12</v>
      </c>
      <c r="B16" s="74">
        <v>5.88</v>
      </c>
      <c r="C16" s="30">
        <v>2.4</v>
      </c>
      <c r="D16" s="38">
        <f t="shared" si="1"/>
        <v>40.816326530612244</v>
      </c>
      <c r="E16" s="38">
        <v>2.3</v>
      </c>
      <c r="F16" s="57">
        <f t="shared" si="0"/>
        <v>0.10000000000000009</v>
      </c>
      <c r="G16" s="30">
        <v>67.8</v>
      </c>
      <c r="H16" s="38">
        <v>75.5</v>
      </c>
      <c r="I16" s="57">
        <f t="shared" si="2"/>
        <v>-7.700000000000003</v>
      </c>
      <c r="J16" s="30">
        <f t="shared" si="4"/>
        <v>282.5</v>
      </c>
      <c r="K16" s="38">
        <f t="shared" si="5"/>
        <v>328.26086956521743</v>
      </c>
      <c r="L16" s="57">
        <f t="shared" si="3"/>
        <v>-45.76086956521743</v>
      </c>
    </row>
    <row r="17" spans="1:12" s="2" customFormat="1" ht="15">
      <c r="A17" s="45" t="s">
        <v>92</v>
      </c>
      <c r="B17" s="74">
        <v>11.02</v>
      </c>
      <c r="C17" s="30">
        <v>3.8</v>
      </c>
      <c r="D17" s="38">
        <f t="shared" si="1"/>
        <v>34.48275862068966</v>
      </c>
      <c r="E17" s="38">
        <v>2.6</v>
      </c>
      <c r="F17" s="57">
        <f t="shared" si="0"/>
        <v>1.1999999999999997</v>
      </c>
      <c r="G17" s="30">
        <v>102.1</v>
      </c>
      <c r="H17" s="38">
        <v>69.4</v>
      </c>
      <c r="I17" s="57">
        <f t="shared" si="2"/>
        <v>32.69999999999999</v>
      </c>
      <c r="J17" s="30">
        <f t="shared" si="4"/>
        <v>268.6842105263158</v>
      </c>
      <c r="K17" s="38">
        <f t="shared" si="5"/>
        <v>266.9230769230769</v>
      </c>
      <c r="L17" s="57">
        <f t="shared" si="3"/>
        <v>1.761133603238875</v>
      </c>
    </row>
    <row r="18" spans="1:12" s="2" customFormat="1" ht="15">
      <c r="A18" s="45" t="s">
        <v>13</v>
      </c>
      <c r="B18" s="74">
        <v>2.25</v>
      </c>
      <c r="C18" s="30">
        <v>0.83</v>
      </c>
      <c r="D18" s="38">
        <f t="shared" si="1"/>
        <v>36.888888888888886</v>
      </c>
      <c r="E18" s="38">
        <v>0.984</v>
      </c>
      <c r="F18" s="57">
        <f t="shared" si="0"/>
        <v>-0.15400000000000003</v>
      </c>
      <c r="G18" s="30">
        <v>27.33</v>
      </c>
      <c r="H18" s="38">
        <v>26.76</v>
      </c>
      <c r="I18" s="57">
        <f t="shared" si="2"/>
        <v>0.5699999999999967</v>
      </c>
      <c r="J18" s="30">
        <f t="shared" si="4"/>
        <v>329.27710843373495</v>
      </c>
      <c r="K18" s="38">
        <f t="shared" si="5"/>
        <v>271.95121951219517</v>
      </c>
      <c r="L18" s="57">
        <f t="shared" si="3"/>
        <v>57.325888921539786</v>
      </c>
    </row>
    <row r="19" spans="1:12" s="2" customFormat="1" ht="15">
      <c r="A19" s="45" t="s">
        <v>14</v>
      </c>
      <c r="B19" s="74">
        <v>5.69</v>
      </c>
      <c r="C19" s="30">
        <v>2.5</v>
      </c>
      <c r="D19" s="38">
        <f t="shared" si="1"/>
        <v>43.936731107205624</v>
      </c>
      <c r="E19" s="38">
        <v>1.2</v>
      </c>
      <c r="F19" s="57">
        <f t="shared" si="0"/>
        <v>1.3</v>
      </c>
      <c r="G19" s="30">
        <v>59.6</v>
      </c>
      <c r="H19" s="38">
        <v>36.2</v>
      </c>
      <c r="I19" s="57">
        <f t="shared" si="2"/>
        <v>23.4</v>
      </c>
      <c r="J19" s="30">
        <f t="shared" si="4"/>
        <v>238.4</v>
      </c>
      <c r="K19" s="38">
        <f t="shared" si="5"/>
        <v>301.66666666666674</v>
      </c>
      <c r="L19" s="57">
        <f t="shared" si="3"/>
        <v>-63.26666666666674</v>
      </c>
    </row>
    <row r="20" spans="1:12" s="2" customFormat="1" ht="15">
      <c r="A20" s="45" t="s">
        <v>15</v>
      </c>
      <c r="B20" s="74">
        <v>1.85</v>
      </c>
      <c r="C20" s="30">
        <v>0.8</v>
      </c>
      <c r="D20" s="38">
        <f t="shared" si="1"/>
        <v>43.24324324324324</v>
      </c>
      <c r="E20" s="38">
        <v>0.508</v>
      </c>
      <c r="F20" s="57">
        <f t="shared" si="0"/>
        <v>0.29200000000000004</v>
      </c>
      <c r="G20" s="30">
        <v>16.6</v>
      </c>
      <c r="H20" s="38">
        <v>10.3</v>
      </c>
      <c r="I20" s="57">
        <f t="shared" si="2"/>
        <v>6.300000000000001</v>
      </c>
      <c r="J20" s="30">
        <f t="shared" si="4"/>
        <v>207.5</v>
      </c>
      <c r="K20" s="38">
        <f t="shared" si="5"/>
        <v>202.75590551181102</v>
      </c>
      <c r="L20" s="57">
        <f t="shared" si="3"/>
        <v>4.744094488188978</v>
      </c>
    </row>
    <row r="21" spans="1:12" s="2" customFormat="1" ht="15">
      <c r="A21" s="45" t="s">
        <v>16</v>
      </c>
      <c r="B21" s="74">
        <v>4.19</v>
      </c>
      <c r="C21" s="30">
        <v>1.7</v>
      </c>
      <c r="D21" s="38">
        <f t="shared" si="1"/>
        <v>40.57279236276849</v>
      </c>
      <c r="E21" s="38">
        <v>1.4</v>
      </c>
      <c r="F21" s="57">
        <f t="shared" si="0"/>
        <v>0.30000000000000004</v>
      </c>
      <c r="G21" s="30">
        <v>42.2</v>
      </c>
      <c r="H21" s="38">
        <v>37.7</v>
      </c>
      <c r="I21" s="57">
        <f t="shared" si="2"/>
        <v>4.5</v>
      </c>
      <c r="J21" s="30">
        <f t="shared" si="4"/>
        <v>248.23529411764707</v>
      </c>
      <c r="K21" s="38">
        <f t="shared" si="5"/>
        <v>269.28571428571433</v>
      </c>
      <c r="L21" s="57">
        <f t="shared" si="3"/>
        <v>-21.050420168067262</v>
      </c>
    </row>
    <row r="22" spans="1:12" s="2" customFormat="1" ht="15">
      <c r="A22" s="45" t="s">
        <v>17</v>
      </c>
      <c r="B22" s="74">
        <v>6.45</v>
      </c>
      <c r="C22" s="30">
        <v>2</v>
      </c>
      <c r="D22" s="38">
        <f t="shared" si="1"/>
        <v>31.007751937984494</v>
      </c>
      <c r="E22" s="38">
        <v>1.306</v>
      </c>
      <c r="F22" s="57">
        <f t="shared" si="0"/>
        <v>0.694</v>
      </c>
      <c r="G22" s="30">
        <v>45</v>
      </c>
      <c r="H22" s="38">
        <v>25.5</v>
      </c>
      <c r="I22" s="57">
        <f t="shared" si="2"/>
        <v>19.5</v>
      </c>
      <c r="J22" s="30">
        <f t="shared" si="4"/>
        <v>225</v>
      </c>
      <c r="K22" s="38">
        <f t="shared" si="5"/>
        <v>195.25267993874425</v>
      </c>
      <c r="L22" s="57">
        <f t="shared" si="3"/>
        <v>29.74732006125575</v>
      </c>
    </row>
    <row r="23" spans="1:12" s="2" customFormat="1" ht="15">
      <c r="A23" s="45" t="s">
        <v>18</v>
      </c>
      <c r="B23" s="74">
        <v>16.03</v>
      </c>
      <c r="C23" s="30">
        <v>7.4</v>
      </c>
      <c r="D23" s="38">
        <f t="shared" si="1"/>
        <v>46.16344354335621</v>
      </c>
      <c r="E23" s="38">
        <v>4.53</v>
      </c>
      <c r="F23" s="57">
        <f t="shared" si="0"/>
        <v>2.87</v>
      </c>
      <c r="G23" s="30">
        <v>190.8</v>
      </c>
      <c r="H23" s="38">
        <v>150.32</v>
      </c>
      <c r="I23" s="57">
        <f t="shared" si="2"/>
        <v>40.48000000000002</v>
      </c>
      <c r="J23" s="30">
        <f t="shared" si="4"/>
        <v>257.8378378378378</v>
      </c>
      <c r="K23" s="38">
        <f t="shared" si="5"/>
        <v>331.83222958057394</v>
      </c>
      <c r="L23" s="57">
        <f t="shared" si="3"/>
        <v>-73.99439174273613</v>
      </c>
    </row>
    <row r="24" spans="1:12" s="2" customFormat="1" ht="15">
      <c r="A24" s="45" t="s">
        <v>19</v>
      </c>
      <c r="B24" s="74">
        <v>3.6</v>
      </c>
      <c r="C24" s="30">
        <v>1.22</v>
      </c>
      <c r="D24" s="38">
        <f t="shared" si="1"/>
        <v>33.888888888888886</v>
      </c>
      <c r="E24" s="38">
        <v>0.226</v>
      </c>
      <c r="F24" s="57">
        <f t="shared" si="0"/>
        <v>0.994</v>
      </c>
      <c r="G24" s="30">
        <v>31.86</v>
      </c>
      <c r="H24" s="38">
        <v>4.41</v>
      </c>
      <c r="I24" s="57">
        <f t="shared" si="2"/>
        <v>27.45</v>
      </c>
      <c r="J24" s="30">
        <f t="shared" si="4"/>
        <v>261.1475409836066</v>
      </c>
      <c r="K24" s="38">
        <f t="shared" si="5"/>
        <v>195.13274336283186</v>
      </c>
      <c r="L24" s="57">
        <f t="shared" si="3"/>
        <v>66.01479762077471</v>
      </c>
    </row>
    <row r="25" spans="1:12" s="2" customFormat="1" ht="15" hidden="1">
      <c r="A25" s="45"/>
      <c r="B25" s="74"/>
      <c r="C25" s="30"/>
      <c r="D25" s="38" t="e">
        <f t="shared" si="1"/>
        <v>#DIV/0!</v>
      </c>
      <c r="E25" s="38"/>
      <c r="F25" s="57"/>
      <c r="G25" s="30"/>
      <c r="H25" s="38"/>
      <c r="I25" s="57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>
      <c r="A26" s="44" t="s">
        <v>20</v>
      </c>
      <c r="B26" s="73">
        <v>15.39</v>
      </c>
      <c r="C26" s="26">
        <f>SUM(C27:C36)-C30</f>
        <v>6.264</v>
      </c>
      <c r="D26" s="32">
        <f t="shared" si="1"/>
        <v>40.70175438596491</v>
      </c>
      <c r="E26" s="32">
        <v>3.112</v>
      </c>
      <c r="F26" s="51">
        <f t="shared" si="0"/>
        <v>3.152</v>
      </c>
      <c r="G26" s="26">
        <f>SUM(G27:G36)-G30</f>
        <v>151.661</v>
      </c>
      <c r="H26" s="32">
        <v>60.43300000000001</v>
      </c>
      <c r="I26" s="51">
        <f t="shared" si="2"/>
        <v>91.228</v>
      </c>
      <c r="J26" s="29">
        <f t="shared" si="4"/>
        <v>242.1152618135377</v>
      </c>
      <c r="K26" s="37">
        <f t="shared" si="5"/>
        <v>194.19344473007715</v>
      </c>
      <c r="L26" s="56">
        <f t="shared" si="3"/>
        <v>47.92181708346055</v>
      </c>
    </row>
    <row r="27" spans="1:12" s="2" customFormat="1" ht="15" hidden="1">
      <c r="A27" s="45" t="s">
        <v>61</v>
      </c>
      <c r="B27" s="74">
        <v>0.26</v>
      </c>
      <c r="C27" s="30"/>
      <c r="D27" s="38">
        <f t="shared" si="1"/>
        <v>0</v>
      </c>
      <c r="E27" s="38"/>
      <c r="F27" s="57">
        <f t="shared" si="0"/>
        <v>0</v>
      </c>
      <c r="G27" s="30"/>
      <c r="H27" s="38"/>
      <c r="I27" s="57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45" t="s">
        <v>21</v>
      </c>
      <c r="B28" s="74">
        <v>0.4</v>
      </c>
      <c r="C28" s="30"/>
      <c r="D28" s="38">
        <f t="shared" si="1"/>
        <v>0</v>
      </c>
      <c r="E28" s="38"/>
      <c r="F28" s="57">
        <f t="shared" si="0"/>
        <v>0</v>
      </c>
      <c r="G28" s="30"/>
      <c r="H28" s="38"/>
      <c r="I28" s="57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>
      <c r="A29" s="45" t="s">
        <v>22</v>
      </c>
      <c r="B29" s="74">
        <v>1.22</v>
      </c>
      <c r="C29" s="30">
        <v>0.104</v>
      </c>
      <c r="D29" s="38">
        <f t="shared" si="1"/>
        <v>8.524590163934425</v>
      </c>
      <c r="E29" s="38"/>
      <c r="F29" s="57">
        <f t="shared" si="0"/>
        <v>0.104</v>
      </c>
      <c r="G29" s="30">
        <v>1.682</v>
      </c>
      <c r="H29" s="38"/>
      <c r="I29" s="57">
        <f t="shared" si="2"/>
        <v>1.682</v>
      </c>
      <c r="J29" s="30">
        <f t="shared" si="4"/>
        <v>161.73076923076923</v>
      </c>
      <c r="K29" s="38">
        <f t="shared" si="5"/>
      </c>
      <c r="L29" s="57"/>
    </row>
    <row r="30" spans="1:12" s="2" customFormat="1" ht="15" hidden="1">
      <c r="A30" s="45" t="s">
        <v>62</v>
      </c>
      <c r="B30" s="74"/>
      <c r="C30" s="30"/>
      <c r="D30" s="38" t="e">
        <f t="shared" si="1"/>
        <v>#DIV/0!</v>
      </c>
      <c r="E30" s="38"/>
      <c r="F30" s="57">
        <f t="shared" si="0"/>
        <v>0</v>
      </c>
      <c r="G30" s="30"/>
      <c r="H30" s="38"/>
      <c r="I30" s="57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>
      <c r="A31" s="45" t="s">
        <v>23</v>
      </c>
      <c r="B31" s="74">
        <v>2.85</v>
      </c>
      <c r="C31" s="30">
        <v>1.477</v>
      </c>
      <c r="D31" s="38">
        <f t="shared" si="1"/>
        <v>51.824561403508774</v>
      </c>
      <c r="E31" s="38">
        <v>0.692</v>
      </c>
      <c r="F31" s="57">
        <f t="shared" si="0"/>
        <v>0.7850000000000001</v>
      </c>
      <c r="G31" s="30">
        <v>35.261</v>
      </c>
      <c r="H31" s="38">
        <v>6.783</v>
      </c>
      <c r="I31" s="57">
        <f t="shared" si="2"/>
        <v>28.478</v>
      </c>
      <c r="J31" s="30">
        <f t="shared" si="4"/>
        <v>238.7339201083277</v>
      </c>
      <c r="K31" s="38">
        <f t="shared" si="5"/>
        <v>98.02023121387285</v>
      </c>
      <c r="L31" s="57">
        <f t="shared" si="3"/>
        <v>140.71368889445486</v>
      </c>
    </row>
    <row r="32" spans="1:12" s="2" customFormat="1" ht="15">
      <c r="A32" s="45" t="s">
        <v>24</v>
      </c>
      <c r="B32" s="74">
        <v>2.3</v>
      </c>
      <c r="C32" s="30">
        <v>1.3</v>
      </c>
      <c r="D32" s="38">
        <f t="shared" si="1"/>
        <v>56.52173913043479</v>
      </c>
      <c r="E32" s="38">
        <v>0.5</v>
      </c>
      <c r="F32" s="57">
        <f t="shared" si="0"/>
        <v>0.8</v>
      </c>
      <c r="G32" s="30">
        <v>33.9</v>
      </c>
      <c r="H32" s="38">
        <v>14.2</v>
      </c>
      <c r="I32" s="57">
        <f t="shared" si="2"/>
        <v>19.7</v>
      </c>
      <c r="J32" s="30">
        <f t="shared" si="4"/>
        <v>260.7692307692308</v>
      </c>
      <c r="K32" s="38">
        <f t="shared" si="5"/>
        <v>284</v>
      </c>
      <c r="L32" s="57">
        <f t="shared" si="3"/>
        <v>-23.230769230769226</v>
      </c>
    </row>
    <row r="33" spans="1:12" s="2" customFormat="1" ht="15">
      <c r="A33" s="45" t="s">
        <v>25</v>
      </c>
      <c r="B33" s="74">
        <v>2.9699999999999998</v>
      </c>
      <c r="C33" s="30">
        <v>1.2</v>
      </c>
      <c r="D33" s="38">
        <f t="shared" si="1"/>
        <v>40.4040404040404</v>
      </c>
      <c r="E33" s="38">
        <v>0.82</v>
      </c>
      <c r="F33" s="57">
        <f t="shared" si="0"/>
        <v>0.38</v>
      </c>
      <c r="G33" s="30">
        <v>28.8</v>
      </c>
      <c r="H33" s="38">
        <v>14.637</v>
      </c>
      <c r="I33" s="57">
        <f t="shared" si="2"/>
        <v>14.163</v>
      </c>
      <c r="J33" s="30">
        <f t="shared" si="4"/>
        <v>240</v>
      </c>
      <c r="K33" s="38">
        <f t="shared" si="5"/>
        <v>178.5</v>
      </c>
      <c r="L33" s="57">
        <f t="shared" si="3"/>
        <v>61.5</v>
      </c>
    </row>
    <row r="34" spans="1:12" s="2" customFormat="1" ht="15" hidden="1">
      <c r="A34" s="45" t="s">
        <v>26</v>
      </c>
      <c r="B34" s="74">
        <v>0</v>
      </c>
      <c r="C34" s="30"/>
      <c r="D34" s="38" t="e">
        <f t="shared" si="1"/>
        <v>#DIV/0!</v>
      </c>
      <c r="E34" s="38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>
      <c r="A35" s="45" t="s">
        <v>27</v>
      </c>
      <c r="B35" s="74">
        <v>3.7199999999999998</v>
      </c>
      <c r="C35" s="30">
        <v>1.723</v>
      </c>
      <c r="D35" s="38">
        <f t="shared" si="1"/>
        <v>46.31720430107528</v>
      </c>
      <c r="E35" s="38">
        <v>0.76</v>
      </c>
      <c r="F35" s="57">
        <f t="shared" si="0"/>
        <v>0.9630000000000001</v>
      </c>
      <c r="G35" s="30">
        <v>41.218</v>
      </c>
      <c r="H35" s="38">
        <v>13.813</v>
      </c>
      <c r="I35" s="57">
        <f t="shared" si="2"/>
        <v>27.405</v>
      </c>
      <c r="J35" s="30">
        <f t="shared" si="4"/>
        <v>239.2222867092281</v>
      </c>
      <c r="K35" s="38">
        <f t="shared" si="5"/>
        <v>181.75</v>
      </c>
      <c r="L35" s="57">
        <f t="shared" si="3"/>
        <v>57.47228670922809</v>
      </c>
    </row>
    <row r="36" spans="1:12" s="2" customFormat="1" ht="15">
      <c r="A36" s="45" t="s">
        <v>28</v>
      </c>
      <c r="B36" s="74">
        <v>1.65</v>
      </c>
      <c r="C36" s="30">
        <v>0.46</v>
      </c>
      <c r="D36" s="38">
        <f t="shared" si="1"/>
        <v>27.878787878787882</v>
      </c>
      <c r="E36" s="38">
        <v>0.34</v>
      </c>
      <c r="F36" s="57">
        <f t="shared" si="0"/>
        <v>0.12</v>
      </c>
      <c r="G36" s="30">
        <v>10.8</v>
      </c>
      <c r="H36" s="38">
        <v>11</v>
      </c>
      <c r="I36" s="57">
        <f t="shared" si="2"/>
        <v>-0.1999999999999993</v>
      </c>
      <c r="J36" s="30">
        <f t="shared" si="4"/>
        <v>234.7826086956522</v>
      </c>
      <c r="K36" s="38">
        <f t="shared" si="5"/>
        <v>323.52941176470586</v>
      </c>
      <c r="L36" s="57">
        <f t="shared" si="3"/>
        <v>-88.74680306905367</v>
      </c>
    </row>
    <row r="37" spans="1:14" s="15" customFormat="1" ht="15.75">
      <c r="A37" s="44" t="s">
        <v>93</v>
      </c>
      <c r="B37" s="73">
        <v>24.29</v>
      </c>
      <c r="C37" s="26">
        <f>SUM(C38:C45)</f>
        <v>14.725000000000001</v>
      </c>
      <c r="D37" s="32">
        <f>C37/B37*100</f>
        <v>60.621655002058475</v>
      </c>
      <c r="E37" s="32">
        <v>13.553999999999998</v>
      </c>
      <c r="F37" s="51">
        <f t="shared" si="0"/>
        <v>1.171000000000003</v>
      </c>
      <c r="G37" s="26">
        <f>SUM(G38:G45)</f>
        <v>383.1</v>
      </c>
      <c r="H37" s="32">
        <v>335.01</v>
      </c>
      <c r="I37" s="51">
        <f>G37-H37</f>
        <v>48.09000000000003</v>
      </c>
      <c r="J37" s="29">
        <f t="shared" si="4"/>
        <v>260.169779286927</v>
      </c>
      <c r="K37" s="37">
        <f t="shared" si="5"/>
        <v>247.16688800354143</v>
      </c>
      <c r="L37" s="56">
        <f t="shared" si="3"/>
        <v>13.002891283385566</v>
      </c>
      <c r="M37" s="19"/>
      <c r="N37" s="19"/>
    </row>
    <row r="38" spans="1:14" s="23" customFormat="1" ht="15">
      <c r="A38" s="45" t="s">
        <v>63</v>
      </c>
      <c r="B38" s="74">
        <v>0.06</v>
      </c>
      <c r="C38" s="27">
        <v>0.05</v>
      </c>
      <c r="D38" s="33">
        <f>C38/B38*100</f>
        <v>83.33333333333334</v>
      </c>
      <c r="E38" s="71">
        <v>0.06</v>
      </c>
      <c r="F38" s="117">
        <f t="shared" si="0"/>
        <v>-0.009999999999999995</v>
      </c>
      <c r="G38" s="27">
        <v>0.54</v>
      </c>
      <c r="H38" s="33">
        <v>0.74</v>
      </c>
      <c r="I38" s="53">
        <f t="shared" si="2"/>
        <v>-0.19999999999999996</v>
      </c>
      <c r="J38" s="30">
        <f t="shared" si="4"/>
        <v>108</v>
      </c>
      <c r="K38" s="38">
        <f t="shared" si="5"/>
        <v>123.33333333333334</v>
      </c>
      <c r="L38" s="57">
        <f t="shared" si="3"/>
        <v>-15.333333333333343</v>
      </c>
      <c r="M38" s="2"/>
      <c r="N38" s="2"/>
    </row>
    <row r="39" spans="1:12" s="2" customFormat="1" ht="15">
      <c r="A39" s="45" t="s">
        <v>67</v>
      </c>
      <c r="B39" s="183">
        <v>0.03</v>
      </c>
      <c r="C39" s="88">
        <v>0.025</v>
      </c>
      <c r="D39" s="33">
        <f aca="true" t="shared" si="6" ref="D39:D45">C39/B39*100</f>
        <v>83.33333333333334</v>
      </c>
      <c r="E39" s="33">
        <v>0.094</v>
      </c>
      <c r="F39" s="53">
        <f t="shared" si="0"/>
        <v>-0.069</v>
      </c>
      <c r="G39" s="27">
        <v>0.63</v>
      </c>
      <c r="H39" s="33">
        <v>2.57</v>
      </c>
      <c r="I39" s="53">
        <f t="shared" si="2"/>
        <v>-1.94</v>
      </c>
      <c r="J39" s="30">
        <f t="shared" si="4"/>
        <v>252</v>
      </c>
      <c r="K39" s="38">
        <f t="shared" si="5"/>
        <v>273.40425531914894</v>
      </c>
      <c r="L39" s="57">
        <f t="shared" si="3"/>
        <v>-21.404255319148945</v>
      </c>
    </row>
    <row r="40" spans="1:12" s="5" customFormat="1" ht="15">
      <c r="A40" s="46" t="s">
        <v>99</v>
      </c>
      <c r="B40" s="75">
        <v>0.9</v>
      </c>
      <c r="C40" s="34">
        <v>0.8</v>
      </c>
      <c r="D40" s="33">
        <f>C40/B40*100</f>
        <v>88.8888888888889</v>
      </c>
      <c r="E40" s="35">
        <v>0.4</v>
      </c>
      <c r="F40" s="54">
        <f>C40-E40</f>
        <v>0.4</v>
      </c>
      <c r="G40" s="34">
        <v>12</v>
      </c>
      <c r="H40" s="35">
        <v>3.5</v>
      </c>
      <c r="I40" s="54">
        <f>G40-H40</f>
        <v>8.5</v>
      </c>
      <c r="J40" s="30">
        <f t="shared" si="4"/>
        <v>150</v>
      </c>
      <c r="K40" s="38">
        <f t="shared" si="5"/>
        <v>87.5</v>
      </c>
      <c r="L40" s="57">
        <f t="shared" si="3"/>
        <v>62.5</v>
      </c>
    </row>
    <row r="41" spans="1:12" s="2" customFormat="1" ht="15">
      <c r="A41" s="45" t="s">
        <v>30</v>
      </c>
      <c r="B41" s="74">
        <v>6.43</v>
      </c>
      <c r="C41" s="27">
        <v>4.1</v>
      </c>
      <c r="D41" s="33">
        <f t="shared" si="6"/>
        <v>63.76360808709175</v>
      </c>
      <c r="E41" s="33">
        <v>2.9</v>
      </c>
      <c r="F41" s="53">
        <f t="shared" si="0"/>
        <v>1.1999999999999997</v>
      </c>
      <c r="G41" s="27">
        <v>85</v>
      </c>
      <c r="H41" s="33">
        <v>61.4</v>
      </c>
      <c r="I41" s="53">
        <f t="shared" si="2"/>
        <v>23.6</v>
      </c>
      <c r="J41" s="30">
        <f t="shared" si="4"/>
        <v>207.31707317073173</v>
      </c>
      <c r="K41" s="38">
        <f t="shared" si="5"/>
        <v>211.72413793103448</v>
      </c>
      <c r="L41" s="57">
        <f t="shared" si="3"/>
        <v>-4.407064760302745</v>
      </c>
    </row>
    <row r="42" spans="1:12" s="2" customFormat="1" ht="15">
      <c r="A42" s="45" t="s">
        <v>31</v>
      </c>
      <c r="B42" s="74">
        <v>9.86</v>
      </c>
      <c r="C42" s="27">
        <v>6.74</v>
      </c>
      <c r="D42" s="33">
        <f t="shared" si="6"/>
        <v>68.35699797160244</v>
      </c>
      <c r="E42" s="33">
        <v>5.6</v>
      </c>
      <c r="F42" s="53">
        <f t="shared" si="0"/>
        <v>1.1400000000000006</v>
      </c>
      <c r="G42" s="27">
        <v>169.11</v>
      </c>
      <c r="H42" s="33">
        <v>170</v>
      </c>
      <c r="I42" s="53">
        <f>G42-H42</f>
        <v>-0.8899999999999864</v>
      </c>
      <c r="J42" s="30">
        <f t="shared" si="4"/>
        <v>250.90504451038578</v>
      </c>
      <c r="K42" s="38">
        <f t="shared" si="5"/>
        <v>303.57142857142856</v>
      </c>
      <c r="L42" s="57">
        <f t="shared" si="3"/>
        <v>-52.66638406104278</v>
      </c>
    </row>
    <row r="43" spans="1:12" s="2" customFormat="1" ht="15">
      <c r="A43" s="45" t="s">
        <v>32</v>
      </c>
      <c r="B43" s="74">
        <v>2.04</v>
      </c>
      <c r="C43" s="27">
        <v>0.3</v>
      </c>
      <c r="D43" s="33">
        <f t="shared" si="6"/>
        <v>14.705882352941178</v>
      </c>
      <c r="E43" s="33">
        <v>0.9</v>
      </c>
      <c r="F43" s="53">
        <f t="shared" si="0"/>
        <v>-0.6000000000000001</v>
      </c>
      <c r="G43" s="27">
        <v>12.85</v>
      </c>
      <c r="H43" s="33">
        <v>14</v>
      </c>
      <c r="I43" s="53">
        <f t="shared" si="2"/>
        <v>-1.1500000000000004</v>
      </c>
      <c r="J43" s="30">
        <f t="shared" si="4"/>
        <v>428.33333333333337</v>
      </c>
      <c r="K43" s="38">
        <f t="shared" si="5"/>
        <v>155.55555555555554</v>
      </c>
      <c r="L43" s="57">
        <f t="shared" si="3"/>
        <v>272.7777777777778</v>
      </c>
    </row>
    <row r="44" spans="1:12" s="2" customFormat="1" ht="15">
      <c r="A44" s="45" t="s">
        <v>33</v>
      </c>
      <c r="B44" s="74">
        <v>4.97</v>
      </c>
      <c r="C44" s="27">
        <v>2.71</v>
      </c>
      <c r="D44" s="33">
        <f t="shared" si="6"/>
        <v>54.52716297786721</v>
      </c>
      <c r="E44" s="33">
        <v>3.6</v>
      </c>
      <c r="F44" s="53">
        <f t="shared" si="0"/>
        <v>-0.8900000000000001</v>
      </c>
      <c r="G44" s="27">
        <v>102.97</v>
      </c>
      <c r="H44" s="33">
        <v>82.8</v>
      </c>
      <c r="I44" s="53">
        <f t="shared" si="2"/>
        <v>20.17</v>
      </c>
      <c r="J44" s="30">
        <f t="shared" si="4"/>
        <v>379.96309963099634</v>
      </c>
      <c r="K44" s="38">
        <f t="shared" si="5"/>
        <v>230</v>
      </c>
      <c r="L44" s="57">
        <f t="shared" si="3"/>
        <v>149.96309963099634</v>
      </c>
    </row>
    <row r="45" spans="1:12" s="2" customFormat="1" ht="15" hidden="1">
      <c r="A45" s="45" t="s">
        <v>100</v>
      </c>
      <c r="B45" s="74">
        <v>0</v>
      </c>
      <c r="C45" s="27"/>
      <c r="D45" s="33" t="e">
        <f t="shared" si="6"/>
        <v>#DIV/0!</v>
      </c>
      <c r="E45" s="33"/>
      <c r="F45" s="53">
        <f t="shared" si="0"/>
        <v>0</v>
      </c>
      <c r="G45" s="27"/>
      <c r="H45" s="33"/>
      <c r="I45" s="53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44" t="s">
        <v>98</v>
      </c>
      <c r="B46" s="73">
        <v>15.450000000000001</v>
      </c>
      <c r="C46" s="28">
        <f>SUM(C47:C53)</f>
        <v>3.558</v>
      </c>
      <c r="D46" s="37">
        <f>C46/B46*100</f>
        <v>23.029126213592228</v>
      </c>
      <c r="E46" s="36">
        <v>4.327999999999999</v>
      </c>
      <c r="F46" s="51">
        <f t="shared" si="0"/>
        <v>-0.7699999999999996</v>
      </c>
      <c r="G46" s="28">
        <f>SUM(G47:G53)</f>
        <v>84.986</v>
      </c>
      <c r="H46" s="36">
        <v>110.94200000000001</v>
      </c>
      <c r="I46" s="51">
        <f>G46-H46</f>
        <v>-25.956000000000003</v>
      </c>
      <c r="J46" s="29">
        <f t="shared" si="4"/>
        <v>238.85890949971898</v>
      </c>
      <c r="K46" s="37">
        <f t="shared" si="5"/>
        <v>256.3354898336415</v>
      </c>
      <c r="L46" s="56">
        <f t="shared" si="3"/>
        <v>-17.4765803339225</v>
      </c>
    </row>
    <row r="47" spans="1:14" s="2" customFormat="1" ht="15">
      <c r="A47" s="45" t="s">
        <v>64</v>
      </c>
      <c r="B47" s="74">
        <v>0.27</v>
      </c>
      <c r="C47" s="27">
        <v>0.2</v>
      </c>
      <c r="D47" s="33">
        <f>C47/B47*100</f>
        <v>74.07407407407408</v>
      </c>
      <c r="E47" s="33">
        <v>0.11</v>
      </c>
      <c r="F47" s="53">
        <f t="shared" si="0"/>
        <v>0.09000000000000001</v>
      </c>
      <c r="G47" s="27">
        <v>3.8</v>
      </c>
      <c r="H47" s="33">
        <v>1.815</v>
      </c>
      <c r="I47" s="53">
        <f t="shared" si="2"/>
        <v>1.9849999999999999</v>
      </c>
      <c r="J47" s="30">
        <f t="shared" si="4"/>
        <v>189.99999999999997</v>
      </c>
      <c r="K47" s="38">
        <f t="shared" si="5"/>
        <v>165</v>
      </c>
      <c r="L47" s="57">
        <f t="shared" si="3"/>
        <v>24.99999999999997</v>
      </c>
      <c r="N47" s="2">
        <f>M47*C47/10</f>
        <v>0</v>
      </c>
    </row>
    <row r="48" spans="1:12" s="2" customFormat="1" ht="15">
      <c r="A48" s="45" t="s">
        <v>65</v>
      </c>
      <c r="B48" s="74">
        <f>B46-B47-B49-B50-B51-B52-B53</f>
        <v>0.700000000000002</v>
      </c>
      <c r="C48" s="27">
        <v>0.3</v>
      </c>
      <c r="D48" s="33">
        <f aca="true" t="shared" si="7" ref="D48:D53">C48/B48*100</f>
        <v>42.85714285714274</v>
      </c>
      <c r="E48" s="33">
        <v>0.22</v>
      </c>
      <c r="F48" s="53">
        <f t="shared" si="0"/>
        <v>0.07999999999999999</v>
      </c>
      <c r="G48" s="27">
        <v>4.5</v>
      </c>
      <c r="H48" s="33">
        <v>8.58</v>
      </c>
      <c r="I48" s="53">
        <f t="shared" si="2"/>
        <v>-4.08</v>
      </c>
      <c r="J48" s="30">
        <f t="shared" si="4"/>
        <v>150</v>
      </c>
      <c r="K48" s="38">
        <f t="shared" si="5"/>
        <v>390</v>
      </c>
      <c r="L48" s="57">
        <f t="shared" si="3"/>
        <v>-240</v>
      </c>
    </row>
    <row r="49" spans="1:12" s="2" customFormat="1" ht="15">
      <c r="A49" s="45" t="s">
        <v>66</v>
      </c>
      <c r="B49" s="74">
        <v>2.55</v>
      </c>
      <c r="C49" s="27">
        <v>0.75</v>
      </c>
      <c r="D49" s="33">
        <f t="shared" si="7"/>
        <v>29.411764705882355</v>
      </c>
      <c r="E49" s="33">
        <v>2.079</v>
      </c>
      <c r="F49" s="53">
        <f t="shared" si="0"/>
        <v>-1.3290000000000002</v>
      </c>
      <c r="G49" s="27">
        <v>18.7</v>
      </c>
      <c r="H49" s="33">
        <v>47.151</v>
      </c>
      <c r="I49" s="53">
        <f>G49-H49</f>
        <v>-28.451000000000004</v>
      </c>
      <c r="J49" s="30">
        <f t="shared" si="4"/>
        <v>249.33333333333334</v>
      </c>
      <c r="K49" s="38">
        <f t="shared" si="5"/>
        <v>226.7965367965368</v>
      </c>
      <c r="L49" s="57">
        <f t="shared" si="3"/>
        <v>22.536796536796544</v>
      </c>
    </row>
    <row r="50" spans="1:12" s="2" customFormat="1" ht="15">
      <c r="A50" s="45" t="s">
        <v>29</v>
      </c>
      <c r="B50" s="74">
        <v>2.0700000000000003</v>
      </c>
      <c r="C50" s="27">
        <v>0.258</v>
      </c>
      <c r="D50" s="33">
        <f t="shared" si="7"/>
        <v>12.463768115942027</v>
      </c>
      <c r="E50" s="33">
        <v>0.489</v>
      </c>
      <c r="F50" s="53">
        <f t="shared" si="0"/>
        <v>-0.23099999999999998</v>
      </c>
      <c r="G50" s="27">
        <v>3.286</v>
      </c>
      <c r="H50" s="33">
        <v>8.896</v>
      </c>
      <c r="I50" s="53">
        <f>G50-H50</f>
        <v>-5.610000000000001</v>
      </c>
      <c r="J50" s="30">
        <f t="shared" si="4"/>
        <v>127.36434108527132</v>
      </c>
      <c r="K50" s="38">
        <f t="shared" si="5"/>
        <v>181.92229038854808</v>
      </c>
      <c r="L50" s="57">
        <f t="shared" si="3"/>
        <v>-54.55794930327676</v>
      </c>
    </row>
    <row r="51" spans="1:12" s="2" customFormat="1" ht="15">
      <c r="A51" s="45" t="s">
        <v>68</v>
      </c>
      <c r="B51" s="74">
        <v>2.83</v>
      </c>
      <c r="C51" s="27">
        <v>0.3</v>
      </c>
      <c r="D51" s="33">
        <f t="shared" si="7"/>
        <v>10.600706713780918</v>
      </c>
      <c r="E51" s="33">
        <v>0.3</v>
      </c>
      <c r="F51" s="53">
        <f t="shared" si="0"/>
        <v>0</v>
      </c>
      <c r="G51" s="27">
        <v>6.4</v>
      </c>
      <c r="H51" s="33">
        <v>6</v>
      </c>
      <c r="I51" s="53">
        <f>G51-H51</f>
        <v>0.40000000000000036</v>
      </c>
      <c r="J51" s="30">
        <f t="shared" si="4"/>
        <v>213.33333333333337</v>
      </c>
      <c r="K51" s="38">
        <f t="shared" si="5"/>
        <v>200</v>
      </c>
      <c r="L51" s="57">
        <f t="shared" si="3"/>
        <v>13.333333333333371</v>
      </c>
    </row>
    <row r="52" spans="1:12" s="2" customFormat="1" ht="15">
      <c r="A52" s="45" t="s">
        <v>69</v>
      </c>
      <c r="B52" s="74">
        <v>2.07</v>
      </c>
      <c r="C52" s="27">
        <v>0.15</v>
      </c>
      <c r="D52" s="33">
        <f t="shared" si="7"/>
        <v>7.246376811594203</v>
      </c>
      <c r="E52" s="33">
        <v>0.13</v>
      </c>
      <c r="F52" s="53">
        <f t="shared" si="0"/>
        <v>0.01999999999999999</v>
      </c>
      <c r="G52" s="27">
        <v>2.7</v>
      </c>
      <c r="H52" s="33">
        <v>3</v>
      </c>
      <c r="I52" s="53">
        <f>G52-H52</f>
        <v>-0.2999999999999998</v>
      </c>
      <c r="J52" s="30">
        <f t="shared" si="4"/>
        <v>180.00000000000003</v>
      </c>
      <c r="K52" s="38">
        <f t="shared" si="5"/>
        <v>230.76923076923077</v>
      </c>
      <c r="L52" s="57">
        <f t="shared" si="3"/>
        <v>-50.769230769230745</v>
      </c>
    </row>
    <row r="53" spans="1:12" s="2" customFormat="1" ht="15">
      <c r="A53" s="45" t="s">
        <v>95</v>
      </c>
      <c r="B53" s="74">
        <v>4.96</v>
      </c>
      <c r="C53" s="27">
        <v>1.6</v>
      </c>
      <c r="D53" s="33">
        <f t="shared" si="7"/>
        <v>32.25806451612904</v>
      </c>
      <c r="E53" s="33">
        <v>1</v>
      </c>
      <c r="F53" s="53">
        <f t="shared" si="0"/>
        <v>0.6000000000000001</v>
      </c>
      <c r="G53" s="27">
        <v>45.6</v>
      </c>
      <c r="H53" s="33">
        <v>35.5</v>
      </c>
      <c r="I53" s="53">
        <f>G53-H53</f>
        <v>10.100000000000001</v>
      </c>
      <c r="J53" s="30">
        <f t="shared" si="4"/>
        <v>285</v>
      </c>
      <c r="K53" s="38">
        <f t="shared" si="5"/>
        <v>355</v>
      </c>
      <c r="L53" s="57">
        <f t="shared" si="3"/>
        <v>-70</v>
      </c>
    </row>
    <row r="54" spans="1:12" s="15" customFormat="1" ht="15.75">
      <c r="A54" s="47" t="s">
        <v>34</v>
      </c>
      <c r="B54" s="73">
        <v>58.519999999999996</v>
      </c>
      <c r="C54" s="29">
        <f>SUM(C55:C68)</f>
        <v>22.2554</v>
      </c>
      <c r="D54" s="32">
        <f aca="true" t="shared" si="8" ref="D54:D103">C54/B54*100</f>
        <v>38.03041695146959</v>
      </c>
      <c r="E54" s="37">
        <v>13.731500000000002</v>
      </c>
      <c r="F54" s="51">
        <f t="shared" si="0"/>
        <v>8.5239</v>
      </c>
      <c r="G54" s="29">
        <f>SUM(G55:G68)</f>
        <v>473.828</v>
      </c>
      <c r="H54" s="37">
        <v>295.223</v>
      </c>
      <c r="I54" s="77">
        <f>SUM(I55:I68)</f>
        <v>178.60499999999996</v>
      </c>
      <c r="J54" s="29">
        <f t="shared" si="4"/>
        <v>212.90473323328268</v>
      </c>
      <c r="K54" s="37">
        <f t="shared" si="5"/>
        <v>214.99690492662853</v>
      </c>
      <c r="L54" s="56">
        <f t="shared" si="3"/>
        <v>-2.092171693345847</v>
      </c>
    </row>
    <row r="55" spans="1:14" s="23" customFormat="1" ht="15">
      <c r="A55" s="48" t="s">
        <v>70</v>
      </c>
      <c r="B55" s="74">
        <v>2.52</v>
      </c>
      <c r="C55" s="30">
        <v>0.629</v>
      </c>
      <c r="D55" s="33">
        <f t="shared" si="8"/>
        <v>24.960317460317462</v>
      </c>
      <c r="E55" s="38">
        <v>0.416</v>
      </c>
      <c r="F55" s="53">
        <f t="shared" si="0"/>
        <v>0.21300000000000002</v>
      </c>
      <c r="G55" s="30">
        <v>13.136</v>
      </c>
      <c r="H55" s="38">
        <v>5.28</v>
      </c>
      <c r="I55" s="79">
        <f t="shared" si="2"/>
        <v>7.855999999999999</v>
      </c>
      <c r="J55" s="30">
        <f t="shared" si="4"/>
        <v>208.83942766295706</v>
      </c>
      <c r="K55" s="38">
        <f t="shared" si="5"/>
        <v>126.92307692307693</v>
      </c>
      <c r="L55" s="57">
        <f t="shared" si="3"/>
        <v>81.91635073988013</v>
      </c>
      <c r="M55" s="2"/>
      <c r="N55" s="2"/>
    </row>
    <row r="56" spans="1:12" s="2" customFormat="1" ht="15">
      <c r="A56" s="48" t="s">
        <v>71</v>
      </c>
      <c r="B56" s="74">
        <v>2.33</v>
      </c>
      <c r="C56" s="30">
        <v>0.771</v>
      </c>
      <c r="D56" s="33">
        <f t="shared" si="8"/>
        <v>33.09012875536481</v>
      </c>
      <c r="E56" s="38">
        <v>0.584</v>
      </c>
      <c r="F56" s="53">
        <f t="shared" si="0"/>
        <v>0.18700000000000006</v>
      </c>
      <c r="G56" s="30">
        <v>14.813</v>
      </c>
      <c r="H56" s="38">
        <v>7.738</v>
      </c>
      <c r="I56" s="79">
        <f t="shared" si="2"/>
        <v>7.075</v>
      </c>
      <c r="J56" s="30">
        <f t="shared" si="4"/>
        <v>192.12710765239947</v>
      </c>
      <c r="K56" s="38">
        <f t="shared" si="5"/>
        <v>132.50000000000003</v>
      </c>
      <c r="L56" s="57">
        <f t="shared" si="3"/>
        <v>59.627107652399445</v>
      </c>
    </row>
    <row r="57" spans="1:12" s="2" customFormat="1" ht="15">
      <c r="A57" s="48" t="s">
        <v>72</v>
      </c>
      <c r="B57" s="74">
        <v>1.0899999999999999</v>
      </c>
      <c r="C57" s="30">
        <v>0.174</v>
      </c>
      <c r="D57" s="33">
        <f t="shared" si="8"/>
        <v>15.963302752293579</v>
      </c>
      <c r="E57" s="38">
        <v>0.206</v>
      </c>
      <c r="F57" s="53">
        <f t="shared" si="0"/>
        <v>-0.032</v>
      </c>
      <c r="G57" s="30">
        <v>3.778</v>
      </c>
      <c r="H57" s="38">
        <v>2.838</v>
      </c>
      <c r="I57" s="79">
        <f t="shared" si="2"/>
        <v>0.94</v>
      </c>
      <c r="J57" s="30">
        <f t="shared" si="4"/>
        <v>217.12643678160924</v>
      </c>
      <c r="K57" s="38">
        <f t="shared" si="5"/>
        <v>137.76699029126215</v>
      </c>
      <c r="L57" s="57">
        <f t="shared" si="3"/>
        <v>79.3594464903471</v>
      </c>
    </row>
    <row r="58" spans="1:12" s="2" customFormat="1" ht="15">
      <c r="A58" s="48" t="s">
        <v>73</v>
      </c>
      <c r="B58" s="74">
        <v>6.2</v>
      </c>
      <c r="C58" s="30">
        <v>2.1</v>
      </c>
      <c r="D58" s="33">
        <f t="shared" si="8"/>
        <v>33.87096774193549</v>
      </c>
      <c r="E58" s="38">
        <v>1.7</v>
      </c>
      <c r="F58" s="53">
        <f t="shared" si="0"/>
        <v>0.40000000000000013</v>
      </c>
      <c r="G58" s="30">
        <v>60.5</v>
      </c>
      <c r="H58" s="38">
        <v>36.8</v>
      </c>
      <c r="I58" s="79">
        <f t="shared" si="2"/>
        <v>23.700000000000003</v>
      </c>
      <c r="J58" s="30">
        <f t="shared" si="4"/>
        <v>288.0952380952381</v>
      </c>
      <c r="K58" s="38">
        <f t="shared" si="5"/>
        <v>216.4705882352941</v>
      </c>
      <c r="L58" s="57">
        <f t="shared" si="3"/>
        <v>71.62464985994399</v>
      </c>
    </row>
    <row r="59" spans="1:12" s="2" customFormat="1" ht="15">
      <c r="A59" s="48" t="s">
        <v>74</v>
      </c>
      <c r="B59" s="74">
        <v>6.6499999999999995</v>
      </c>
      <c r="C59" s="30">
        <v>3.3</v>
      </c>
      <c r="D59" s="33">
        <f t="shared" si="8"/>
        <v>49.62406015037594</v>
      </c>
      <c r="E59" s="38">
        <v>1.405</v>
      </c>
      <c r="F59" s="53">
        <f t="shared" si="0"/>
        <v>1.8949999999999998</v>
      </c>
      <c r="G59" s="30">
        <v>51.8</v>
      </c>
      <c r="H59" s="38">
        <v>26.609</v>
      </c>
      <c r="I59" s="79">
        <f t="shared" si="2"/>
        <v>25.190999999999995</v>
      </c>
      <c r="J59" s="30">
        <f t="shared" si="4"/>
        <v>156.96969696969697</v>
      </c>
      <c r="K59" s="38">
        <f t="shared" si="5"/>
        <v>189.3879003558719</v>
      </c>
      <c r="L59" s="57">
        <f t="shared" si="3"/>
        <v>-32.41820338617492</v>
      </c>
    </row>
    <row r="60" spans="1:12" s="2" customFormat="1" ht="15">
      <c r="A60" s="48" t="s">
        <v>35</v>
      </c>
      <c r="B60" s="74">
        <v>8</v>
      </c>
      <c r="C60" s="30">
        <v>4</v>
      </c>
      <c r="D60" s="33">
        <f t="shared" si="8"/>
        <v>50</v>
      </c>
      <c r="E60" s="38">
        <v>2.4</v>
      </c>
      <c r="F60" s="53">
        <f t="shared" si="0"/>
        <v>1.6</v>
      </c>
      <c r="G60" s="30">
        <v>71.7</v>
      </c>
      <c r="H60" s="38">
        <v>49.7</v>
      </c>
      <c r="I60" s="79">
        <f t="shared" si="2"/>
        <v>22</v>
      </c>
      <c r="J60" s="30">
        <f t="shared" si="4"/>
        <v>179.25</v>
      </c>
      <c r="K60" s="38">
        <f t="shared" si="5"/>
        <v>207.08333333333337</v>
      </c>
      <c r="L60" s="57">
        <f t="shared" si="3"/>
        <v>-27.83333333333337</v>
      </c>
    </row>
    <row r="61" spans="1:12" s="2" customFormat="1" ht="15">
      <c r="A61" s="48" t="s">
        <v>94</v>
      </c>
      <c r="B61" s="74">
        <v>4.41</v>
      </c>
      <c r="C61" s="30">
        <v>1.691</v>
      </c>
      <c r="D61" s="33">
        <f>C61/B61*100</f>
        <v>38.34467120181406</v>
      </c>
      <c r="E61" s="162">
        <v>0.323</v>
      </c>
      <c r="F61" s="53">
        <f>C61-E61</f>
        <v>1.368</v>
      </c>
      <c r="G61" s="30">
        <v>25.733</v>
      </c>
      <c r="H61" s="38">
        <v>4.968</v>
      </c>
      <c r="I61" s="79">
        <f>G61-H61</f>
        <v>20.765</v>
      </c>
      <c r="J61" s="30">
        <f t="shared" si="4"/>
        <v>152.17622708456534</v>
      </c>
      <c r="K61" s="38">
        <f t="shared" si="5"/>
        <v>153.80804953560371</v>
      </c>
      <c r="L61" s="57">
        <f t="shared" si="3"/>
        <v>-1.6318224510383743</v>
      </c>
    </row>
    <row r="62" spans="1:12" s="2" customFormat="1" ht="15">
      <c r="A62" s="48" t="s">
        <v>36</v>
      </c>
      <c r="B62" s="74">
        <v>1.75</v>
      </c>
      <c r="C62" s="30">
        <v>0.6</v>
      </c>
      <c r="D62" s="33">
        <f t="shared" si="8"/>
        <v>34.285714285714285</v>
      </c>
      <c r="E62" s="38">
        <v>0.2</v>
      </c>
      <c r="F62" s="53">
        <f t="shared" si="0"/>
        <v>0.39999999999999997</v>
      </c>
      <c r="G62" s="30">
        <v>15.8</v>
      </c>
      <c r="H62" s="38">
        <v>3.4</v>
      </c>
      <c r="I62" s="79">
        <f t="shared" si="2"/>
        <v>12.4</v>
      </c>
      <c r="J62" s="30">
        <f t="shared" si="4"/>
        <v>263.33333333333337</v>
      </c>
      <c r="K62" s="38">
        <f t="shared" si="5"/>
        <v>170</v>
      </c>
      <c r="L62" s="57">
        <f t="shared" si="3"/>
        <v>93.33333333333337</v>
      </c>
    </row>
    <row r="63" spans="1:12" s="2" customFormat="1" ht="15">
      <c r="A63" s="48" t="s">
        <v>75</v>
      </c>
      <c r="B63" s="74">
        <v>14.239999999999998</v>
      </c>
      <c r="C63" s="30">
        <v>6.4</v>
      </c>
      <c r="D63" s="33">
        <f t="shared" si="8"/>
        <v>44.94382022471911</v>
      </c>
      <c r="E63" s="38">
        <v>4</v>
      </c>
      <c r="F63" s="53">
        <f t="shared" si="0"/>
        <v>2.4000000000000004</v>
      </c>
      <c r="G63" s="30">
        <v>156.7</v>
      </c>
      <c r="H63" s="38">
        <v>101.4</v>
      </c>
      <c r="I63" s="79">
        <f t="shared" si="2"/>
        <v>55.29999999999998</v>
      </c>
      <c r="J63" s="30">
        <f t="shared" si="4"/>
        <v>244.84374999999997</v>
      </c>
      <c r="K63" s="38">
        <f t="shared" si="5"/>
        <v>253.5</v>
      </c>
      <c r="L63" s="57">
        <f t="shared" si="3"/>
        <v>-8.656250000000028</v>
      </c>
    </row>
    <row r="64" spans="1:12" s="2" customFormat="1" ht="15">
      <c r="A64" s="48" t="s">
        <v>37</v>
      </c>
      <c r="B64" s="74">
        <v>1.56</v>
      </c>
      <c r="C64" s="30">
        <v>0.31</v>
      </c>
      <c r="D64" s="33">
        <f t="shared" si="8"/>
        <v>19.871794871794872</v>
      </c>
      <c r="E64" s="162">
        <v>0.29</v>
      </c>
      <c r="F64" s="53">
        <f t="shared" si="0"/>
        <v>0.020000000000000018</v>
      </c>
      <c r="G64" s="30">
        <v>10.73</v>
      </c>
      <c r="H64" s="38">
        <v>7.6</v>
      </c>
      <c r="I64" s="79">
        <f t="shared" si="2"/>
        <v>3.130000000000001</v>
      </c>
      <c r="J64" s="30">
        <f t="shared" si="4"/>
        <v>346.12903225806457</v>
      </c>
      <c r="K64" s="38">
        <f t="shared" si="5"/>
        <v>262.0689655172414</v>
      </c>
      <c r="L64" s="57">
        <f t="shared" si="3"/>
        <v>84.06006674082317</v>
      </c>
    </row>
    <row r="65" spans="1:12" s="2" customFormat="1" ht="15">
      <c r="A65" s="48" t="s">
        <v>38</v>
      </c>
      <c r="B65" s="74">
        <v>2.69</v>
      </c>
      <c r="C65" s="30">
        <v>0.821</v>
      </c>
      <c r="D65" s="33">
        <f t="shared" si="8"/>
        <v>30.520446096654275</v>
      </c>
      <c r="E65" s="38">
        <v>0.307</v>
      </c>
      <c r="F65" s="53">
        <f t="shared" si="0"/>
        <v>0.514</v>
      </c>
      <c r="G65" s="30">
        <v>16.313</v>
      </c>
      <c r="H65" s="38">
        <v>6.75</v>
      </c>
      <c r="I65" s="79">
        <f t="shared" si="2"/>
        <v>9.562999999999999</v>
      </c>
      <c r="J65" s="30">
        <f t="shared" si="4"/>
        <v>198.6967113276492</v>
      </c>
      <c r="K65" s="38">
        <f t="shared" si="5"/>
        <v>219.8697068403909</v>
      </c>
      <c r="L65" s="57">
        <f t="shared" si="3"/>
        <v>-21.172995512741693</v>
      </c>
    </row>
    <row r="66" spans="1:12" s="2" customFormat="1" ht="15">
      <c r="A66" s="45" t="s">
        <v>39</v>
      </c>
      <c r="B66" s="74">
        <v>4.51</v>
      </c>
      <c r="C66" s="30">
        <v>0.62</v>
      </c>
      <c r="D66" s="33">
        <f t="shared" si="8"/>
        <v>13.747228381374724</v>
      </c>
      <c r="E66" s="38">
        <v>0.922</v>
      </c>
      <c r="F66" s="53">
        <f t="shared" si="0"/>
        <v>-0.30200000000000005</v>
      </c>
      <c r="G66" s="30">
        <v>17.3</v>
      </c>
      <c r="H66" s="38">
        <v>27.506</v>
      </c>
      <c r="I66" s="79">
        <f t="shared" si="2"/>
        <v>-10.206</v>
      </c>
      <c r="J66" s="30">
        <f t="shared" si="4"/>
        <v>279.03225806451616</v>
      </c>
      <c r="K66" s="38">
        <f t="shared" si="5"/>
        <v>298.32971800433836</v>
      </c>
      <c r="L66" s="57">
        <f t="shared" si="3"/>
        <v>-19.297459939822204</v>
      </c>
    </row>
    <row r="67" spans="1:12" s="2" customFormat="1" ht="15">
      <c r="A67" s="45" t="s">
        <v>40</v>
      </c>
      <c r="B67" s="74">
        <v>0.86</v>
      </c>
      <c r="C67" s="27">
        <v>0.3</v>
      </c>
      <c r="D67" s="33">
        <f t="shared" si="8"/>
        <v>34.883720930232556</v>
      </c>
      <c r="E67" s="33">
        <v>0.3</v>
      </c>
      <c r="F67" s="53">
        <f t="shared" si="0"/>
        <v>0</v>
      </c>
      <c r="G67" s="27">
        <v>6</v>
      </c>
      <c r="H67" s="33">
        <v>6.5</v>
      </c>
      <c r="I67" s="79">
        <f t="shared" si="2"/>
        <v>-0.5</v>
      </c>
      <c r="J67" s="30">
        <f t="shared" si="4"/>
        <v>200</v>
      </c>
      <c r="K67" s="38">
        <f t="shared" si="5"/>
        <v>216.66666666666669</v>
      </c>
      <c r="L67" s="57">
        <f t="shared" si="3"/>
        <v>-16.666666666666686</v>
      </c>
    </row>
    <row r="68" spans="1:12" s="2" customFormat="1" ht="15">
      <c r="A68" s="48" t="s">
        <v>41</v>
      </c>
      <c r="B68" s="74">
        <v>1.72</v>
      </c>
      <c r="C68" s="30">
        <v>0.5394</v>
      </c>
      <c r="D68" s="33">
        <f t="shared" si="8"/>
        <v>31.36046511627907</v>
      </c>
      <c r="E68" s="38">
        <v>0.6785</v>
      </c>
      <c r="F68" s="53">
        <f t="shared" si="0"/>
        <v>-0.1391</v>
      </c>
      <c r="G68" s="30">
        <v>9.525</v>
      </c>
      <c r="H68" s="38">
        <v>8.134</v>
      </c>
      <c r="I68" s="79">
        <f t="shared" si="2"/>
        <v>1.391</v>
      </c>
      <c r="J68" s="30">
        <f t="shared" si="4"/>
        <v>176.58509454949947</v>
      </c>
      <c r="K68" s="38">
        <f t="shared" si="5"/>
        <v>119.88209285187915</v>
      </c>
      <c r="L68" s="57">
        <f t="shared" si="3"/>
        <v>56.70300169762032</v>
      </c>
    </row>
    <row r="69" spans="1:12" s="15" customFormat="1" ht="15.75">
      <c r="A69" s="47" t="s">
        <v>76</v>
      </c>
      <c r="B69" s="73">
        <v>36.25</v>
      </c>
      <c r="C69" s="29">
        <f>SUM(C70:C75)-C73-C74</f>
        <v>17.239</v>
      </c>
      <c r="D69" s="32">
        <f t="shared" si="8"/>
        <v>47.555862068965524</v>
      </c>
      <c r="E69" s="37">
        <v>16.531</v>
      </c>
      <c r="F69" s="51">
        <f t="shared" si="0"/>
        <v>0.708000000000002</v>
      </c>
      <c r="G69" s="29">
        <f>SUM(G70:G75)-G73-G74</f>
        <v>341.00199999999995</v>
      </c>
      <c r="H69" s="37">
        <v>358.983</v>
      </c>
      <c r="I69" s="77">
        <f t="shared" si="2"/>
        <v>-17.98100000000005</v>
      </c>
      <c r="J69" s="29">
        <f t="shared" si="4"/>
        <v>197.80845756714425</v>
      </c>
      <c r="K69" s="37">
        <f t="shared" si="5"/>
        <v>217.15746173855183</v>
      </c>
      <c r="L69" s="56">
        <f t="shared" si="3"/>
        <v>-19.349004171407586</v>
      </c>
    </row>
    <row r="70" spans="1:12" s="2" customFormat="1" ht="15">
      <c r="A70" s="48" t="s">
        <v>77</v>
      </c>
      <c r="B70" s="74">
        <v>4.25</v>
      </c>
      <c r="C70" s="30">
        <v>2.445</v>
      </c>
      <c r="D70" s="33">
        <f t="shared" si="8"/>
        <v>57.52941176470587</v>
      </c>
      <c r="E70" s="38">
        <v>2.21</v>
      </c>
      <c r="F70" s="53">
        <f t="shared" si="0"/>
        <v>0.23499999999999988</v>
      </c>
      <c r="G70" s="30">
        <v>40.213</v>
      </c>
      <c r="H70" s="38">
        <v>49.5</v>
      </c>
      <c r="I70" s="79">
        <f t="shared" si="2"/>
        <v>-9.286999999999999</v>
      </c>
      <c r="J70" s="30">
        <f t="shared" si="4"/>
        <v>164.4703476482618</v>
      </c>
      <c r="K70" s="38">
        <f t="shared" si="5"/>
        <v>223.98190045248867</v>
      </c>
      <c r="L70" s="57">
        <f t="shared" si="3"/>
        <v>-59.51155280422688</v>
      </c>
    </row>
    <row r="71" spans="1:12" s="2" customFormat="1" ht="15">
      <c r="A71" s="48" t="s">
        <v>42</v>
      </c>
      <c r="B71" s="74">
        <v>14.690000000000001</v>
      </c>
      <c r="C71" s="30">
        <v>7.177</v>
      </c>
      <c r="D71" s="33">
        <f t="shared" si="8"/>
        <v>48.856364874063985</v>
      </c>
      <c r="E71" s="38">
        <v>5.421</v>
      </c>
      <c r="F71" s="53">
        <f t="shared" si="0"/>
        <v>1.7559999999999993</v>
      </c>
      <c r="G71" s="30">
        <v>134.58</v>
      </c>
      <c r="H71" s="38">
        <v>102</v>
      </c>
      <c r="I71" s="79">
        <f aca="true" t="shared" si="9" ref="I71:I103">G71-H71</f>
        <v>32.58000000000001</v>
      </c>
      <c r="J71" s="30">
        <f t="shared" si="4"/>
        <v>187.51567507315036</v>
      </c>
      <c r="K71" s="38">
        <f t="shared" si="5"/>
        <v>188.15716657443275</v>
      </c>
      <c r="L71" s="57">
        <f aca="true" t="shared" si="10" ref="L71:L103">J71-K71</f>
        <v>-0.6414915012823883</v>
      </c>
    </row>
    <row r="72" spans="1:12" s="2" customFormat="1" ht="15">
      <c r="A72" s="48" t="s">
        <v>43</v>
      </c>
      <c r="B72" s="74">
        <v>9.209999999999999</v>
      </c>
      <c r="C72" s="30">
        <v>4.408</v>
      </c>
      <c r="D72" s="33">
        <f t="shared" si="8"/>
        <v>47.86102062975028</v>
      </c>
      <c r="E72" s="38">
        <v>5.683</v>
      </c>
      <c r="F72" s="53">
        <f aca="true" t="shared" si="11" ref="F72:F103">C72-E72</f>
        <v>-1.2749999999999995</v>
      </c>
      <c r="G72" s="30">
        <v>110.4</v>
      </c>
      <c r="H72" s="38">
        <v>149.5</v>
      </c>
      <c r="I72" s="79">
        <f t="shared" si="9"/>
        <v>-39.099999999999994</v>
      </c>
      <c r="J72" s="30">
        <f aca="true" t="shared" si="12" ref="J72:J103">IF(C72&gt;0,G72/C72*10,"")</f>
        <v>250.45372050816695</v>
      </c>
      <c r="K72" s="38">
        <f aca="true" t="shared" si="13" ref="K72:K103">IF(E72&gt;0,H72/E72*10,"")</f>
        <v>263.06528242125637</v>
      </c>
      <c r="L72" s="57">
        <f t="shared" si="10"/>
        <v>-12.611561913089417</v>
      </c>
    </row>
    <row r="73" spans="1:12" s="2" customFormat="1" ht="15" hidden="1">
      <c r="A73" s="48" t="s">
        <v>78</v>
      </c>
      <c r="B73" s="74">
        <v>0.16</v>
      </c>
      <c r="C73" s="30"/>
      <c r="D73" s="33">
        <f t="shared" si="8"/>
        <v>0</v>
      </c>
      <c r="E73" s="38"/>
      <c r="F73" s="53">
        <f t="shared" si="11"/>
        <v>0</v>
      </c>
      <c r="G73" s="30"/>
      <c r="H73" s="38"/>
      <c r="I73" s="79">
        <f t="shared" si="9"/>
        <v>0</v>
      </c>
      <c r="J73" s="30">
        <f t="shared" si="12"/>
      </c>
      <c r="K73" s="38">
        <f t="shared" si="13"/>
      </c>
      <c r="L73" s="57" t="e">
        <f t="shared" si="10"/>
        <v>#VALUE!</v>
      </c>
    </row>
    <row r="74" spans="1:12" s="2" customFormat="1" ht="15" hidden="1">
      <c r="A74" s="48" t="s">
        <v>79</v>
      </c>
      <c r="B74" s="74">
        <v>0.03</v>
      </c>
      <c r="C74" s="30"/>
      <c r="D74" s="33">
        <f t="shared" si="8"/>
        <v>0</v>
      </c>
      <c r="E74" s="38"/>
      <c r="F74" s="53">
        <f t="shared" si="11"/>
        <v>0</v>
      </c>
      <c r="G74" s="30"/>
      <c r="H74" s="38"/>
      <c r="I74" s="79">
        <f t="shared" si="9"/>
        <v>0</v>
      </c>
      <c r="J74" s="30">
        <f t="shared" si="12"/>
      </c>
      <c r="K74" s="38">
        <f t="shared" si="13"/>
      </c>
      <c r="L74" s="57" t="e">
        <f t="shared" si="10"/>
        <v>#VALUE!</v>
      </c>
    </row>
    <row r="75" spans="1:12" s="2" customFormat="1" ht="15">
      <c r="A75" s="48" t="s">
        <v>44</v>
      </c>
      <c r="B75" s="74">
        <v>8.09</v>
      </c>
      <c r="C75" s="30">
        <v>3.209</v>
      </c>
      <c r="D75" s="33">
        <f t="shared" si="8"/>
        <v>39.66625463535229</v>
      </c>
      <c r="E75" s="38">
        <v>3.217</v>
      </c>
      <c r="F75" s="53">
        <f t="shared" si="11"/>
        <v>-0.008000000000000007</v>
      </c>
      <c r="G75" s="30">
        <v>55.809</v>
      </c>
      <c r="H75" s="38">
        <v>57.983</v>
      </c>
      <c r="I75" s="79">
        <f t="shared" si="9"/>
        <v>-2.1739999999999995</v>
      </c>
      <c r="J75" s="30">
        <f t="shared" si="12"/>
        <v>173.91399189778747</v>
      </c>
      <c r="K75" s="38">
        <f t="shared" si="13"/>
        <v>180.23935343487722</v>
      </c>
      <c r="L75" s="57">
        <f t="shared" si="10"/>
        <v>-6.325361537089748</v>
      </c>
    </row>
    <row r="76" spans="1:12" s="15" customFormat="1" ht="15.75">
      <c r="A76" s="47" t="s">
        <v>45</v>
      </c>
      <c r="B76" s="73">
        <v>40.95</v>
      </c>
      <c r="C76" s="122">
        <f>SUM(C77:C92)-C83-C84-C92</f>
        <v>16.686</v>
      </c>
      <c r="D76" s="32">
        <f t="shared" si="8"/>
        <v>40.747252747252745</v>
      </c>
      <c r="E76" s="37">
        <v>20.102</v>
      </c>
      <c r="F76" s="51">
        <f t="shared" si="11"/>
        <v>-3.4160000000000004</v>
      </c>
      <c r="G76" s="29">
        <f>SUM(G77:G92)-G83-G84-G92</f>
        <v>360.40899999999993</v>
      </c>
      <c r="H76" s="37">
        <v>379.082</v>
      </c>
      <c r="I76" s="77">
        <f t="shared" si="9"/>
        <v>-18.67300000000006</v>
      </c>
      <c r="J76" s="29">
        <f t="shared" si="12"/>
        <v>215.99484597866473</v>
      </c>
      <c r="K76" s="37">
        <f t="shared" si="13"/>
        <v>188.57924584618445</v>
      </c>
      <c r="L76" s="56">
        <f t="shared" si="10"/>
        <v>27.41560013248028</v>
      </c>
    </row>
    <row r="77" spans="1:12" s="2" customFormat="1" ht="15" hidden="1">
      <c r="A77" s="48" t="s">
        <v>80</v>
      </c>
      <c r="B77" s="74">
        <v>0.14</v>
      </c>
      <c r="C77" s="30"/>
      <c r="D77" s="33">
        <f t="shared" si="8"/>
        <v>0</v>
      </c>
      <c r="E77" s="38"/>
      <c r="F77" s="53">
        <f t="shared" si="11"/>
        <v>0</v>
      </c>
      <c r="G77" s="30"/>
      <c r="H77" s="38"/>
      <c r="I77" s="79">
        <f t="shared" si="9"/>
        <v>0</v>
      </c>
      <c r="J77" s="30">
        <f t="shared" si="12"/>
      </c>
      <c r="K77" s="38">
        <f t="shared" si="13"/>
      </c>
      <c r="L77" s="57" t="e">
        <f t="shared" si="10"/>
        <v>#VALUE!</v>
      </c>
    </row>
    <row r="78" spans="1:12" s="2" customFormat="1" ht="15" hidden="1">
      <c r="A78" s="48" t="s">
        <v>81</v>
      </c>
      <c r="B78" s="74">
        <v>1.65</v>
      </c>
      <c r="C78" s="30"/>
      <c r="D78" s="33">
        <f t="shared" si="8"/>
        <v>0</v>
      </c>
      <c r="E78" s="38">
        <v>0.17</v>
      </c>
      <c r="F78" s="53">
        <f t="shared" si="11"/>
        <v>-0.17</v>
      </c>
      <c r="G78" s="30"/>
      <c r="H78" s="38">
        <v>2.6</v>
      </c>
      <c r="I78" s="79">
        <f t="shared" si="9"/>
        <v>-2.6</v>
      </c>
      <c r="J78" s="30">
        <f t="shared" si="12"/>
      </c>
      <c r="K78" s="38">
        <f t="shared" si="13"/>
        <v>152.94117647058823</v>
      </c>
      <c r="L78" s="57" t="e">
        <f t="shared" si="10"/>
        <v>#VALUE!</v>
      </c>
    </row>
    <row r="79" spans="1:12" s="2" customFormat="1" ht="15" hidden="1">
      <c r="A79" s="48" t="s">
        <v>82</v>
      </c>
      <c r="B79" s="74">
        <v>0.54</v>
      </c>
      <c r="C79" s="30"/>
      <c r="D79" s="33">
        <f t="shared" si="8"/>
        <v>0</v>
      </c>
      <c r="E79" s="38"/>
      <c r="F79" s="53">
        <f t="shared" si="11"/>
        <v>0</v>
      </c>
      <c r="G79" s="30"/>
      <c r="H79" s="38"/>
      <c r="I79" s="79">
        <f t="shared" si="9"/>
        <v>0</v>
      </c>
      <c r="J79" s="30">
        <f t="shared" si="12"/>
      </c>
      <c r="K79" s="38">
        <f t="shared" si="13"/>
      </c>
      <c r="L79" s="57" t="e">
        <f t="shared" si="10"/>
        <v>#VALUE!</v>
      </c>
    </row>
    <row r="80" spans="1:12" s="2" customFormat="1" ht="15">
      <c r="A80" s="48" t="s">
        <v>83</v>
      </c>
      <c r="B80" s="74">
        <v>0.5800000000000001</v>
      </c>
      <c r="C80" s="30">
        <v>0.17</v>
      </c>
      <c r="D80" s="33">
        <f t="shared" si="8"/>
        <v>29.310344827586203</v>
      </c>
      <c r="E80" s="38">
        <v>0.137</v>
      </c>
      <c r="F80" s="53">
        <f t="shared" si="11"/>
        <v>0.033</v>
      </c>
      <c r="G80" s="30">
        <v>1.02</v>
      </c>
      <c r="H80" s="38">
        <v>1.1</v>
      </c>
      <c r="I80" s="79">
        <f t="shared" si="9"/>
        <v>-0.08000000000000007</v>
      </c>
      <c r="J80" s="30">
        <f t="shared" si="12"/>
        <v>60</v>
      </c>
      <c r="K80" s="38">
        <f t="shared" si="13"/>
        <v>80.2919708029197</v>
      </c>
      <c r="L80" s="57">
        <f t="shared" si="10"/>
        <v>-20.291970802919707</v>
      </c>
    </row>
    <row r="81" spans="1:12" s="2" customFormat="1" ht="15">
      <c r="A81" s="48" t="s">
        <v>46</v>
      </c>
      <c r="B81" s="74">
        <v>4.63</v>
      </c>
      <c r="C81" s="30">
        <v>3.21</v>
      </c>
      <c r="D81" s="33">
        <f t="shared" si="8"/>
        <v>69.3304535637149</v>
      </c>
      <c r="E81" s="38">
        <v>1.3</v>
      </c>
      <c r="F81" s="53">
        <f t="shared" si="11"/>
        <v>1.91</v>
      </c>
      <c r="G81" s="30">
        <v>113.5</v>
      </c>
      <c r="H81" s="38">
        <v>23.8</v>
      </c>
      <c r="I81" s="79">
        <f t="shared" si="9"/>
        <v>89.7</v>
      </c>
      <c r="J81" s="30">
        <f t="shared" si="12"/>
        <v>353.582554517134</v>
      </c>
      <c r="K81" s="38">
        <f t="shared" si="13"/>
        <v>183.07692307692307</v>
      </c>
      <c r="L81" s="57">
        <f t="shared" si="10"/>
        <v>170.50563144021092</v>
      </c>
    </row>
    <row r="82" spans="1:12" s="2" customFormat="1" ht="15">
      <c r="A82" s="48" t="s">
        <v>47</v>
      </c>
      <c r="B82" s="74">
        <v>6.43</v>
      </c>
      <c r="C82" s="30">
        <v>1.72</v>
      </c>
      <c r="D82" s="33">
        <f t="shared" si="8"/>
        <v>26.749611197511662</v>
      </c>
      <c r="E82" s="38">
        <v>2.71</v>
      </c>
      <c r="F82" s="53">
        <f t="shared" si="11"/>
        <v>-0.99</v>
      </c>
      <c r="G82" s="30">
        <v>26.46</v>
      </c>
      <c r="H82" s="38">
        <v>45.05</v>
      </c>
      <c r="I82" s="79">
        <f t="shared" si="9"/>
        <v>-18.589999999999996</v>
      </c>
      <c r="J82" s="30">
        <f t="shared" si="12"/>
        <v>153.8372093023256</v>
      </c>
      <c r="K82" s="38">
        <f t="shared" si="13"/>
        <v>166.2361623616236</v>
      </c>
      <c r="L82" s="57">
        <f t="shared" si="10"/>
        <v>-12.398953059298009</v>
      </c>
    </row>
    <row r="83" spans="1:12" s="2" customFormat="1" ht="15" hidden="1">
      <c r="A83" s="48" t="s">
        <v>84</v>
      </c>
      <c r="B83" s="74">
        <v>0</v>
      </c>
      <c r="C83" s="30"/>
      <c r="D83" s="33" t="e">
        <f t="shared" si="8"/>
        <v>#DIV/0!</v>
      </c>
      <c r="E83" s="38"/>
      <c r="F83" s="53">
        <f t="shared" si="11"/>
        <v>0</v>
      </c>
      <c r="G83" s="30"/>
      <c r="H83" s="38"/>
      <c r="I83" s="79">
        <f t="shared" si="9"/>
        <v>0</v>
      </c>
      <c r="J83" s="30">
        <f t="shared" si="12"/>
      </c>
      <c r="K83" s="38">
        <f t="shared" si="13"/>
      </c>
      <c r="L83" s="57" t="e">
        <f t="shared" si="10"/>
        <v>#VALUE!</v>
      </c>
    </row>
    <row r="84" spans="1:12" s="2" customFormat="1" ht="15" hidden="1">
      <c r="A84" s="48" t="s">
        <v>85</v>
      </c>
      <c r="B84" s="74">
        <v>0</v>
      </c>
      <c r="C84" s="30"/>
      <c r="D84" s="33" t="e">
        <f t="shared" si="8"/>
        <v>#DIV/0!</v>
      </c>
      <c r="E84" s="38"/>
      <c r="F84" s="53">
        <f t="shared" si="11"/>
        <v>0</v>
      </c>
      <c r="G84" s="30"/>
      <c r="H84" s="38"/>
      <c r="I84" s="79">
        <f t="shared" si="9"/>
        <v>0</v>
      </c>
      <c r="J84" s="30">
        <f t="shared" si="12"/>
      </c>
      <c r="K84" s="38">
        <f t="shared" si="13"/>
      </c>
      <c r="L84" s="57" t="e">
        <f t="shared" si="10"/>
        <v>#VALUE!</v>
      </c>
    </row>
    <row r="85" spans="1:12" s="2" customFormat="1" ht="15">
      <c r="A85" s="48" t="s">
        <v>48</v>
      </c>
      <c r="B85" s="74">
        <v>4.25</v>
      </c>
      <c r="C85" s="30">
        <v>2.1</v>
      </c>
      <c r="D85" s="33">
        <f t="shared" si="8"/>
        <v>49.411764705882355</v>
      </c>
      <c r="E85" s="38">
        <v>2.3</v>
      </c>
      <c r="F85" s="53">
        <f t="shared" si="11"/>
        <v>-0.19999999999999973</v>
      </c>
      <c r="G85" s="30">
        <v>39</v>
      </c>
      <c r="H85" s="38">
        <v>37.7</v>
      </c>
      <c r="I85" s="79">
        <f t="shared" si="9"/>
        <v>1.2999999999999972</v>
      </c>
      <c r="J85" s="30">
        <f t="shared" si="12"/>
        <v>185.7142857142857</v>
      </c>
      <c r="K85" s="38">
        <f t="shared" si="13"/>
        <v>163.9130434782609</v>
      </c>
      <c r="L85" s="57">
        <f t="shared" si="10"/>
        <v>21.80124223602479</v>
      </c>
    </row>
    <row r="86" spans="1:12" s="2" customFormat="1" ht="15" hidden="1">
      <c r="A86" s="48" t="s">
        <v>86</v>
      </c>
      <c r="B86" s="74">
        <v>0</v>
      </c>
      <c r="C86" s="30"/>
      <c r="D86" s="33" t="e">
        <f t="shared" si="8"/>
        <v>#DIV/0!</v>
      </c>
      <c r="E86" s="38"/>
      <c r="F86" s="53">
        <f t="shared" si="11"/>
        <v>0</v>
      </c>
      <c r="G86" s="30"/>
      <c r="H86" s="38"/>
      <c r="I86" s="79">
        <f t="shared" si="9"/>
        <v>0</v>
      </c>
      <c r="J86" s="30">
        <f t="shared" si="12"/>
      </c>
      <c r="K86" s="38">
        <f t="shared" si="13"/>
      </c>
      <c r="L86" s="57" t="e">
        <f t="shared" si="10"/>
        <v>#VALUE!</v>
      </c>
    </row>
    <row r="87" spans="1:12" s="2" customFormat="1" ht="15">
      <c r="A87" s="48" t="s">
        <v>49</v>
      </c>
      <c r="B87" s="74">
        <v>8.99</v>
      </c>
      <c r="C87" s="30">
        <v>3.8</v>
      </c>
      <c r="D87" s="33">
        <f t="shared" si="8"/>
        <v>42.269187986651836</v>
      </c>
      <c r="E87" s="38">
        <v>5.465</v>
      </c>
      <c r="F87" s="53">
        <f t="shared" si="11"/>
        <v>-1.665</v>
      </c>
      <c r="G87" s="30">
        <v>74.3</v>
      </c>
      <c r="H87" s="38">
        <v>115.832</v>
      </c>
      <c r="I87" s="79">
        <f t="shared" si="9"/>
        <v>-41.532</v>
      </c>
      <c r="J87" s="30">
        <f t="shared" si="12"/>
        <v>195.5263157894737</v>
      </c>
      <c r="K87" s="38">
        <f t="shared" si="13"/>
        <v>211.95242451967061</v>
      </c>
      <c r="L87" s="57">
        <f t="shared" si="10"/>
        <v>-16.426108730196916</v>
      </c>
    </row>
    <row r="88" spans="1:12" s="2" customFormat="1" ht="15">
      <c r="A88" s="48" t="s">
        <v>50</v>
      </c>
      <c r="B88" s="74">
        <v>4.23</v>
      </c>
      <c r="C88" s="30">
        <v>1.473</v>
      </c>
      <c r="D88" s="33">
        <f t="shared" si="8"/>
        <v>34.822695035460995</v>
      </c>
      <c r="E88" s="38">
        <v>2.2</v>
      </c>
      <c r="F88" s="53">
        <f t="shared" si="11"/>
        <v>-0.7270000000000001</v>
      </c>
      <c r="G88" s="30">
        <v>24.9</v>
      </c>
      <c r="H88" s="38">
        <v>43.6</v>
      </c>
      <c r="I88" s="79">
        <f t="shared" si="9"/>
        <v>-18.700000000000003</v>
      </c>
      <c r="J88" s="30">
        <f t="shared" si="12"/>
        <v>169.0427698574338</v>
      </c>
      <c r="K88" s="38">
        <f t="shared" si="13"/>
        <v>198.18181818181816</v>
      </c>
      <c r="L88" s="57">
        <f t="shared" si="10"/>
        <v>-29.139048324384362</v>
      </c>
    </row>
    <row r="89" spans="1:12" s="2" customFormat="1" ht="15">
      <c r="A89" s="48" t="s">
        <v>51</v>
      </c>
      <c r="B89" s="74">
        <v>7.15</v>
      </c>
      <c r="C89" s="30">
        <v>3.4</v>
      </c>
      <c r="D89" s="33">
        <f t="shared" si="8"/>
        <v>47.552447552447546</v>
      </c>
      <c r="E89" s="38">
        <v>4.6</v>
      </c>
      <c r="F89" s="53">
        <f t="shared" si="11"/>
        <v>-1.1999999999999997</v>
      </c>
      <c r="G89" s="30">
        <v>68</v>
      </c>
      <c r="H89" s="38">
        <v>86.9</v>
      </c>
      <c r="I89" s="79">
        <f t="shared" si="9"/>
        <v>-18.900000000000006</v>
      </c>
      <c r="J89" s="30">
        <f t="shared" si="12"/>
        <v>200</v>
      </c>
      <c r="K89" s="38">
        <f t="shared" si="13"/>
        <v>188.9130434782609</v>
      </c>
      <c r="L89" s="57">
        <f t="shared" si="10"/>
        <v>11.086956521739097</v>
      </c>
    </row>
    <row r="90" spans="1:12" s="2" customFormat="1" ht="15">
      <c r="A90" s="45" t="s">
        <v>52</v>
      </c>
      <c r="B90" s="74">
        <v>1.58</v>
      </c>
      <c r="C90" s="30">
        <v>0.615</v>
      </c>
      <c r="D90" s="33">
        <f t="shared" si="8"/>
        <v>38.92405063291139</v>
      </c>
      <c r="E90" s="38">
        <v>1.1</v>
      </c>
      <c r="F90" s="53">
        <f t="shared" si="11"/>
        <v>-0.4850000000000001</v>
      </c>
      <c r="G90" s="30">
        <v>11.2</v>
      </c>
      <c r="H90" s="38">
        <v>21.5</v>
      </c>
      <c r="I90" s="79">
        <f t="shared" si="9"/>
        <v>-10.3</v>
      </c>
      <c r="J90" s="30">
        <f t="shared" si="12"/>
        <v>182.1138211382114</v>
      </c>
      <c r="K90" s="38">
        <f t="shared" si="13"/>
        <v>195.45454545454544</v>
      </c>
      <c r="L90" s="57">
        <f t="shared" si="10"/>
        <v>-13.340724316334047</v>
      </c>
    </row>
    <row r="91" spans="1:12" s="2" customFormat="1" ht="15">
      <c r="A91" s="48" t="s">
        <v>97</v>
      </c>
      <c r="B91" s="74">
        <v>0.79</v>
      </c>
      <c r="C91" s="30">
        <v>0.198</v>
      </c>
      <c r="D91" s="33">
        <f t="shared" si="8"/>
        <v>25.063291139240505</v>
      </c>
      <c r="E91" s="38">
        <v>0.12</v>
      </c>
      <c r="F91" s="53">
        <f t="shared" si="11"/>
        <v>0.07800000000000001</v>
      </c>
      <c r="G91" s="30">
        <v>2.029</v>
      </c>
      <c r="H91" s="38">
        <v>1</v>
      </c>
      <c r="I91" s="79">
        <f t="shared" si="9"/>
        <v>1.029</v>
      </c>
      <c r="J91" s="30">
        <f t="shared" si="12"/>
        <v>102.47474747474747</v>
      </c>
      <c r="K91" s="38">
        <f t="shared" si="13"/>
        <v>83.33333333333334</v>
      </c>
      <c r="L91" s="57">
        <f t="shared" si="10"/>
        <v>19.14141414141413</v>
      </c>
    </row>
    <row r="92" spans="1:12" s="2" customFormat="1" ht="15" hidden="1">
      <c r="A92" s="48" t="s">
        <v>87</v>
      </c>
      <c r="B92" s="74">
        <v>0</v>
      </c>
      <c r="C92" s="30"/>
      <c r="D92" s="33" t="e">
        <f t="shared" si="8"/>
        <v>#DIV/0!</v>
      </c>
      <c r="E92" s="38"/>
      <c r="F92" s="53">
        <f t="shared" si="11"/>
        <v>0</v>
      </c>
      <c r="G92" s="30"/>
      <c r="H92" s="38"/>
      <c r="I92" s="79">
        <f t="shared" si="9"/>
        <v>0</v>
      </c>
      <c r="J92" s="30">
        <f t="shared" si="12"/>
      </c>
      <c r="K92" s="38">
        <f t="shared" si="13"/>
      </c>
      <c r="L92" s="57" t="e">
        <f t="shared" si="10"/>
        <v>#VALUE!</v>
      </c>
    </row>
    <row r="93" spans="1:12" s="15" customFormat="1" ht="15.75">
      <c r="A93" s="47" t="s">
        <v>53</v>
      </c>
      <c r="B93" s="73">
        <v>14.3</v>
      </c>
      <c r="C93" s="29">
        <f>SUM(C94:C103)-C99</f>
        <v>2.3240000000000003</v>
      </c>
      <c r="D93" s="32">
        <f t="shared" si="8"/>
        <v>16.251748251748253</v>
      </c>
      <c r="E93" s="37">
        <v>1.7839999999999998</v>
      </c>
      <c r="F93" s="51">
        <f t="shared" si="11"/>
        <v>0.5400000000000005</v>
      </c>
      <c r="G93" s="29">
        <f>SUM(G94:G103)-G99</f>
        <v>28.044999999999998</v>
      </c>
      <c r="H93" s="37">
        <v>29.082</v>
      </c>
      <c r="I93" s="77">
        <f t="shared" si="9"/>
        <v>-1.0370000000000026</v>
      </c>
      <c r="J93" s="29">
        <f t="shared" si="12"/>
        <v>120.67555938037863</v>
      </c>
      <c r="K93" s="37">
        <f t="shared" si="13"/>
        <v>163.01569506726457</v>
      </c>
      <c r="L93" s="56">
        <f t="shared" si="10"/>
        <v>-42.340135686885944</v>
      </c>
    </row>
    <row r="94" spans="1:12" s="2" customFormat="1" ht="15">
      <c r="A94" s="48" t="s">
        <v>88</v>
      </c>
      <c r="B94" s="74">
        <v>2.73</v>
      </c>
      <c r="C94" s="30">
        <v>0.8</v>
      </c>
      <c r="D94" s="33">
        <f t="shared" si="8"/>
        <v>29.304029304029307</v>
      </c>
      <c r="E94" s="38"/>
      <c r="F94" s="53">
        <f t="shared" si="11"/>
        <v>0.8</v>
      </c>
      <c r="G94" s="30">
        <v>7.6</v>
      </c>
      <c r="H94" s="38"/>
      <c r="I94" s="79">
        <f t="shared" si="9"/>
        <v>7.6</v>
      </c>
      <c r="J94" s="30">
        <f t="shared" si="12"/>
        <v>94.99999999999999</v>
      </c>
      <c r="K94" s="38">
        <f t="shared" si="13"/>
      </c>
      <c r="L94" s="57"/>
    </row>
    <row r="95" spans="1:12" s="2" customFormat="1" ht="15">
      <c r="A95" s="48" t="s">
        <v>54</v>
      </c>
      <c r="B95" s="74">
        <v>4.52</v>
      </c>
      <c r="C95" s="30">
        <v>0.274</v>
      </c>
      <c r="D95" s="33">
        <f t="shared" si="8"/>
        <v>6.061946902654868</v>
      </c>
      <c r="E95" s="38">
        <v>1.194</v>
      </c>
      <c r="F95" s="53">
        <f t="shared" si="11"/>
        <v>-0.9199999999999999</v>
      </c>
      <c r="G95" s="30">
        <v>4.319</v>
      </c>
      <c r="H95" s="38">
        <v>20.172</v>
      </c>
      <c r="I95" s="79">
        <f t="shared" si="9"/>
        <v>-15.853000000000002</v>
      </c>
      <c r="J95" s="30">
        <f t="shared" si="12"/>
        <v>157.62773722627736</v>
      </c>
      <c r="K95" s="38">
        <f t="shared" si="13"/>
        <v>168.94472361809048</v>
      </c>
      <c r="L95" s="57">
        <f t="shared" si="10"/>
        <v>-11.316986391813117</v>
      </c>
    </row>
    <row r="96" spans="1:12" s="2" customFormat="1" ht="15">
      <c r="A96" s="48" t="s">
        <v>55</v>
      </c>
      <c r="B96" s="74">
        <v>0.9099999999999999</v>
      </c>
      <c r="C96" s="30">
        <v>0.155</v>
      </c>
      <c r="D96" s="33">
        <f t="shared" si="8"/>
        <v>17.032967032967033</v>
      </c>
      <c r="E96" s="38"/>
      <c r="F96" s="53">
        <f t="shared" si="11"/>
        <v>0.155</v>
      </c>
      <c r="G96" s="30">
        <v>2.712</v>
      </c>
      <c r="H96" s="38"/>
      <c r="I96" s="79">
        <f t="shared" si="9"/>
        <v>2.712</v>
      </c>
      <c r="J96" s="30">
        <f t="shared" si="12"/>
        <v>174.9677419354839</v>
      </c>
      <c r="K96" s="38">
        <f t="shared" si="13"/>
      </c>
      <c r="L96" s="57"/>
    </row>
    <row r="97" spans="1:12" s="2" customFormat="1" ht="15">
      <c r="A97" s="48" t="s">
        <v>56</v>
      </c>
      <c r="B97" s="74">
        <v>2.38</v>
      </c>
      <c r="C97" s="30">
        <v>0.705</v>
      </c>
      <c r="D97" s="33">
        <f t="shared" si="8"/>
        <v>29.6218487394958</v>
      </c>
      <c r="E97" s="38">
        <v>0.59</v>
      </c>
      <c r="F97" s="53">
        <f t="shared" si="11"/>
        <v>0.11499999999999999</v>
      </c>
      <c r="G97" s="30">
        <v>8.514</v>
      </c>
      <c r="H97" s="38">
        <v>8.91</v>
      </c>
      <c r="I97" s="79">
        <f t="shared" si="9"/>
        <v>-0.3960000000000008</v>
      </c>
      <c r="J97" s="30">
        <f t="shared" si="12"/>
        <v>120.76595744680851</v>
      </c>
      <c r="K97" s="38">
        <f t="shared" si="13"/>
        <v>151.0169491525424</v>
      </c>
      <c r="L97" s="57">
        <f t="shared" si="10"/>
        <v>-30.25099170573388</v>
      </c>
    </row>
    <row r="98" spans="1:12" s="2" customFormat="1" ht="15" hidden="1">
      <c r="A98" s="48" t="s">
        <v>57</v>
      </c>
      <c r="B98" s="74">
        <v>0.8799999999999999</v>
      </c>
      <c r="C98" s="30"/>
      <c r="D98" s="33">
        <f t="shared" si="8"/>
        <v>0</v>
      </c>
      <c r="E98" s="38"/>
      <c r="F98" s="53">
        <f t="shared" si="11"/>
        <v>0</v>
      </c>
      <c r="G98" s="30"/>
      <c r="H98" s="38"/>
      <c r="I98" s="79">
        <f t="shared" si="9"/>
        <v>0</v>
      </c>
      <c r="J98" s="30">
        <f t="shared" si="12"/>
      </c>
      <c r="K98" s="38">
        <f t="shared" si="13"/>
      </c>
      <c r="L98" s="57" t="e">
        <f t="shared" si="10"/>
        <v>#VALUE!</v>
      </c>
    </row>
    <row r="99" spans="1:12" s="2" customFormat="1" ht="15" hidden="1">
      <c r="A99" s="48" t="s">
        <v>89</v>
      </c>
      <c r="B99" s="74">
        <v>0</v>
      </c>
      <c r="C99" s="30"/>
      <c r="D99" s="33" t="e">
        <f t="shared" si="8"/>
        <v>#DIV/0!</v>
      </c>
      <c r="E99" s="38"/>
      <c r="F99" s="53">
        <f t="shared" si="11"/>
        <v>0</v>
      </c>
      <c r="G99" s="30"/>
      <c r="H99" s="38"/>
      <c r="I99" s="79">
        <f t="shared" si="9"/>
        <v>0</v>
      </c>
      <c r="J99" s="30">
        <f t="shared" si="12"/>
      </c>
      <c r="K99" s="38">
        <f t="shared" si="13"/>
      </c>
      <c r="L99" s="57" t="e">
        <f t="shared" si="10"/>
        <v>#VALUE!</v>
      </c>
    </row>
    <row r="100" spans="1:12" s="2" customFormat="1" ht="15">
      <c r="A100" s="48" t="s">
        <v>58</v>
      </c>
      <c r="B100" s="74">
        <v>0.46</v>
      </c>
      <c r="C100" s="30">
        <v>0.27</v>
      </c>
      <c r="D100" s="33">
        <f t="shared" si="8"/>
        <v>58.69565217391305</v>
      </c>
      <c r="E100" s="38"/>
      <c r="F100" s="53">
        <f t="shared" si="11"/>
        <v>0.27</v>
      </c>
      <c r="G100" s="30">
        <v>2.9</v>
      </c>
      <c r="H100" s="38"/>
      <c r="I100" s="79">
        <f t="shared" si="9"/>
        <v>2.9</v>
      </c>
      <c r="J100" s="30">
        <f t="shared" si="12"/>
        <v>107.4074074074074</v>
      </c>
      <c r="K100" s="38">
        <f t="shared" si="13"/>
      </c>
      <c r="L100" s="57"/>
    </row>
    <row r="101" spans="1:12" s="2" customFormat="1" ht="15" hidden="1">
      <c r="A101" s="48" t="s">
        <v>59</v>
      </c>
      <c r="B101" s="74">
        <v>2.01</v>
      </c>
      <c r="C101" s="30"/>
      <c r="D101" s="33">
        <f t="shared" si="8"/>
        <v>0</v>
      </c>
      <c r="E101" s="38"/>
      <c r="F101" s="53">
        <f t="shared" si="11"/>
        <v>0</v>
      </c>
      <c r="G101" s="30"/>
      <c r="H101" s="38"/>
      <c r="I101" s="79">
        <f t="shared" si="9"/>
        <v>0</v>
      </c>
      <c r="J101" s="30">
        <f t="shared" si="12"/>
      </c>
      <c r="K101" s="38">
        <f t="shared" si="13"/>
      </c>
      <c r="L101" s="57"/>
    </row>
    <row r="102" spans="1:12" s="2" customFormat="1" ht="15">
      <c r="A102" s="49" t="s">
        <v>90</v>
      </c>
      <c r="B102" s="80">
        <v>0.41</v>
      </c>
      <c r="C102" s="39">
        <v>0.12</v>
      </c>
      <c r="D102" s="81">
        <f t="shared" si="8"/>
        <v>29.268292682926827</v>
      </c>
      <c r="E102" s="41"/>
      <c r="F102" s="99">
        <f t="shared" si="11"/>
        <v>0.12</v>
      </c>
      <c r="G102" s="39">
        <v>2</v>
      </c>
      <c r="H102" s="41"/>
      <c r="I102" s="82">
        <f t="shared" si="9"/>
        <v>2</v>
      </c>
      <c r="J102" s="39">
        <f t="shared" si="12"/>
        <v>166.66666666666669</v>
      </c>
      <c r="K102" s="41">
        <f t="shared" si="13"/>
      </c>
      <c r="L102" s="98"/>
    </row>
    <row r="103" spans="1:12" s="2" customFormat="1" ht="15" hidden="1">
      <c r="A103" s="140" t="s">
        <v>91</v>
      </c>
      <c r="B103" s="150">
        <v>999999999</v>
      </c>
      <c r="C103" s="151"/>
      <c r="D103" s="152">
        <f t="shared" si="8"/>
        <v>0</v>
      </c>
      <c r="E103" s="142"/>
      <c r="F103" s="194">
        <f t="shared" si="11"/>
        <v>0</v>
      </c>
      <c r="G103" s="151"/>
      <c r="H103" s="142"/>
      <c r="I103" s="154">
        <f t="shared" si="9"/>
        <v>0</v>
      </c>
      <c r="J103" s="151">
        <f t="shared" si="12"/>
      </c>
      <c r="K103" s="142">
        <f t="shared" si="13"/>
      </c>
      <c r="L103" s="189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 t="s">
        <v>111</v>
      </c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6"/>
      <c r="C149" s="196"/>
      <c r="D149" s="196"/>
    </row>
    <row r="150" spans="1:2" s="8" customFormat="1" ht="15.75">
      <c r="A150" s="21"/>
      <c r="B150" s="6"/>
    </row>
    <row r="151" spans="1:4" s="8" customFormat="1" ht="15">
      <c r="A151" s="6"/>
      <c r="B151" s="196"/>
      <c r="C151" s="196"/>
      <c r="D151" s="19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84" r:id="rId2"/>
  <rowBreaks count="1" manualBreakCount="1">
    <brk id="49" max="11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0" sqref="L100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11.625" style="9" customWidth="1"/>
    <col min="14" max="14" width="11.125" style="9" hidden="1" customWidth="1"/>
    <col min="15" max="16384" width="9.125" style="9" customWidth="1"/>
  </cols>
  <sheetData>
    <row r="1" spans="1:12" ht="16.5" customHeight="1">
      <c r="A1" s="205" t="s">
        <v>106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3.25" customHeight="1">
      <c r="A4" s="197" t="s">
        <v>1</v>
      </c>
      <c r="B4" s="197" t="s">
        <v>116</v>
      </c>
      <c r="C4" s="197" t="s">
        <v>109</v>
      </c>
      <c r="D4" s="197"/>
      <c r="E4" s="199"/>
      <c r="F4" s="199"/>
      <c r="G4" s="201" t="s">
        <v>110</v>
      </c>
      <c r="H4" s="199"/>
      <c r="I4" s="202"/>
      <c r="J4" s="200" t="s">
        <v>0</v>
      </c>
      <c r="K4" s="200"/>
      <c r="L4" s="200"/>
    </row>
    <row r="5" spans="1:12" s="10" customFormat="1" ht="47.25">
      <c r="A5" s="198"/>
      <c r="B5" s="197"/>
      <c r="C5" s="1" t="s">
        <v>102</v>
      </c>
      <c r="D5" s="63" t="s">
        <v>117</v>
      </c>
      <c r="E5" s="1" t="s">
        <v>101</v>
      </c>
      <c r="F5" s="1" t="s">
        <v>103</v>
      </c>
      <c r="G5" s="128" t="s">
        <v>102</v>
      </c>
      <c r="H5" s="1" t="s">
        <v>101</v>
      </c>
      <c r="I5" s="85" t="s">
        <v>103</v>
      </c>
      <c r="J5" s="1" t="s">
        <v>102</v>
      </c>
      <c r="K5" s="1" t="s">
        <v>101</v>
      </c>
      <c r="L5" s="1" t="s">
        <v>103</v>
      </c>
    </row>
    <row r="6" spans="1:12" s="14" customFormat="1" ht="15.75">
      <c r="A6" s="43" t="s">
        <v>2</v>
      </c>
      <c r="B6" s="72">
        <v>173.5</v>
      </c>
      <c r="C6" s="25">
        <f>C7+C26+C37+C46+C54+C69+C76+C93</f>
        <v>81.0089</v>
      </c>
      <c r="D6" s="31">
        <f>C6/B6*100</f>
        <v>46.69100864553314</v>
      </c>
      <c r="E6" s="31">
        <v>79.4183</v>
      </c>
      <c r="F6" s="50">
        <f aca="true" t="shared" si="0" ref="F6:F71">C6-E6</f>
        <v>1.590599999999995</v>
      </c>
      <c r="G6" s="135">
        <f>G7+G26+G37+G46+G54+G69+G76+G93</f>
        <v>1643.2964</v>
      </c>
      <c r="H6" s="31">
        <v>1531.695</v>
      </c>
      <c r="I6" s="123">
        <f>G6-H6</f>
        <v>111.60140000000001</v>
      </c>
      <c r="J6" s="62">
        <f>G6/C6*10</f>
        <v>202.85380989002445</v>
      </c>
      <c r="K6" s="31">
        <f>H6/E6*10</f>
        <v>192.86423909854528</v>
      </c>
      <c r="L6" s="87">
        <f>J6-K6</f>
        <v>9.989570791479167</v>
      </c>
    </row>
    <row r="7" spans="1:12" s="15" customFormat="1" ht="15.75">
      <c r="A7" s="44" t="s">
        <v>3</v>
      </c>
      <c r="B7" s="73">
        <v>21.71</v>
      </c>
      <c r="C7" s="26">
        <f>SUM(C8:C24)</f>
        <v>8.2958</v>
      </c>
      <c r="D7" s="32">
        <f aca="true" t="shared" si="1" ref="D7:D36">C7/B7*100</f>
        <v>38.211883924458775</v>
      </c>
      <c r="E7" s="32">
        <v>7.634600000000002</v>
      </c>
      <c r="F7" s="51">
        <f t="shared" si="0"/>
        <v>0.6611999999999982</v>
      </c>
      <c r="G7" s="136">
        <f>SUM(G8:G24)</f>
        <v>218.01140000000004</v>
      </c>
      <c r="H7" s="32">
        <v>137.154</v>
      </c>
      <c r="I7" s="124">
        <f aca="true" t="shared" si="2" ref="I7:I70">G7-H7</f>
        <v>80.85740000000004</v>
      </c>
      <c r="J7" s="29">
        <f>IF(C7&gt;0,G7/C7*10,"")</f>
        <v>262.79731912534055</v>
      </c>
      <c r="K7" s="37">
        <f>IF(E7&gt;0,H7/E7*10,"")</f>
        <v>179.64791868598218</v>
      </c>
      <c r="L7" s="56">
        <f aca="true" t="shared" si="3" ref="L7:L70">J7-K7</f>
        <v>83.14940043935837</v>
      </c>
    </row>
    <row r="8" spans="1:12" s="2" customFormat="1" ht="15">
      <c r="A8" s="45" t="s">
        <v>4</v>
      </c>
      <c r="B8" s="74">
        <v>3.25</v>
      </c>
      <c r="C8" s="30">
        <v>1.44</v>
      </c>
      <c r="D8" s="38">
        <f t="shared" si="1"/>
        <v>44.30769230769231</v>
      </c>
      <c r="E8" s="38">
        <v>1.91</v>
      </c>
      <c r="F8" s="57">
        <f t="shared" si="0"/>
        <v>-0.47</v>
      </c>
      <c r="G8" s="58">
        <v>47.7</v>
      </c>
      <c r="H8" s="38">
        <v>20.28</v>
      </c>
      <c r="I8" s="125">
        <f t="shared" si="2"/>
        <v>27.42</v>
      </c>
      <c r="J8" s="30">
        <f aca="true" t="shared" si="4" ref="J8:J71">IF(C8&gt;0,G8/C8*10,"")</f>
        <v>331.25</v>
      </c>
      <c r="K8" s="38">
        <f aca="true" t="shared" si="5" ref="K8:K71">IF(E8&gt;0,H8/E8*10,"")</f>
        <v>106.1780104712042</v>
      </c>
      <c r="L8" s="57">
        <f t="shared" si="3"/>
        <v>225.0719895287958</v>
      </c>
    </row>
    <row r="9" spans="1:12" s="2" customFormat="1" ht="15">
      <c r="A9" s="45" t="s">
        <v>5</v>
      </c>
      <c r="B9" s="74">
        <v>1.13</v>
      </c>
      <c r="C9" s="30">
        <v>0.263</v>
      </c>
      <c r="D9" s="38">
        <f t="shared" si="1"/>
        <v>23.274336283185846</v>
      </c>
      <c r="E9" s="38">
        <v>0.2566</v>
      </c>
      <c r="F9" s="57">
        <f t="shared" si="0"/>
        <v>0.006400000000000017</v>
      </c>
      <c r="G9" s="58">
        <v>5.84</v>
      </c>
      <c r="H9" s="38">
        <v>6.634</v>
      </c>
      <c r="I9" s="125">
        <f t="shared" si="2"/>
        <v>-0.7940000000000005</v>
      </c>
      <c r="J9" s="30">
        <f t="shared" si="4"/>
        <v>222.05323193916348</v>
      </c>
      <c r="K9" s="38">
        <f t="shared" si="5"/>
        <v>258.5346843335932</v>
      </c>
      <c r="L9" s="57">
        <f t="shared" si="3"/>
        <v>-36.48145239442971</v>
      </c>
    </row>
    <row r="10" spans="1:12" s="2" customFormat="1" ht="15">
      <c r="A10" s="45" t="s">
        <v>6</v>
      </c>
      <c r="B10" s="74">
        <v>1.01</v>
      </c>
      <c r="C10" s="30">
        <v>0.35</v>
      </c>
      <c r="D10" s="38">
        <f t="shared" si="1"/>
        <v>34.65346534653465</v>
      </c>
      <c r="E10" s="38">
        <v>0.2</v>
      </c>
      <c r="F10" s="57">
        <f t="shared" si="0"/>
        <v>0.14999999999999997</v>
      </c>
      <c r="G10" s="58">
        <v>2.85</v>
      </c>
      <c r="H10" s="38">
        <v>2.37</v>
      </c>
      <c r="I10" s="125">
        <f t="shared" si="2"/>
        <v>0.48</v>
      </c>
      <c r="J10" s="30">
        <f t="shared" si="4"/>
        <v>81.42857142857144</v>
      </c>
      <c r="K10" s="38">
        <f t="shared" si="5"/>
        <v>118.5</v>
      </c>
      <c r="L10" s="57">
        <f t="shared" si="3"/>
        <v>-37.071428571428555</v>
      </c>
    </row>
    <row r="11" spans="1:12" s="2" customFormat="1" ht="15">
      <c r="A11" s="45" t="s">
        <v>7</v>
      </c>
      <c r="B11" s="74">
        <v>2.58</v>
      </c>
      <c r="C11" s="30">
        <v>2.4</v>
      </c>
      <c r="D11" s="38">
        <f t="shared" si="1"/>
        <v>93.02325581395348</v>
      </c>
      <c r="E11" s="38">
        <v>2.1</v>
      </c>
      <c r="F11" s="57">
        <f t="shared" si="0"/>
        <v>0.2999999999999998</v>
      </c>
      <c r="G11" s="58">
        <v>62.1</v>
      </c>
      <c r="H11" s="38">
        <v>43.9</v>
      </c>
      <c r="I11" s="125">
        <f t="shared" si="2"/>
        <v>18.200000000000003</v>
      </c>
      <c r="J11" s="30">
        <f t="shared" si="4"/>
        <v>258.75</v>
      </c>
      <c r="K11" s="38">
        <f t="shared" si="5"/>
        <v>209.047619047619</v>
      </c>
      <c r="L11" s="57">
        <f t="shared" si="3"/>
        <v>49.70238095238099</v>
      </c>
    </row>
    <row r="12" spans="1:12" s="2" customFormat="1" ht="15">
      <c r="A12" s="45" t="s">
        <v>8</v>
      </c>
      <c r="B12" s="74">
        <v>0.34</v>
      </c>
      <c r="C12" s="30">
        <v>0.081</v>
      </c>
      <c r="D12" s="38">
        <f t="shared" si="1"/>
        <v>23.823529411764703</v>
      </c>
      <c r="E12" s="38">
        <v>0.035</v>
      </c>
      <c r="F12" s="57">
        <f t="shared" si="0"/>
        <v>0.046</v>
      </c>
      <c r="G12" s="58">
        <v>1.64</v>
      </c>
      <c r="H12" s="38">
        <v>1.439</v>
      </c>
      <c r="I12" s="125">
        <f t="shared" si="2"/>
        <v>0.20099999999999985</v>
      </c>
      <c r="J12" s="30">
        <f t="shared" si="4"/>
        <v>202.4691358024691</v>
      </c>
      <c r="K12" s="38">
        <f t="shared" si="5"/>
        <v>411.1428571428571</v>
      </c>
      <c r="L12" s="57">
        <f t="shared" si="3"/>
        <v>-208.673721340388</v>
      </c>
    </row>
    <row r="13" spans="1:14" s="2" customFormat="1" ht="15">
      <c r="A13" s="45" t="s">
        <v>9</v>
      </c>
      <c r="B13" s="74">
        <v>0.47000000000000003</v>
      </c>
      <c r="C13" s="30">
        <v>0.078</v>
      </c>
      <c r="D13" s="38">
        <f t="shared" si="1"/>
        <v>16.595744680851062</v>
      </c>
      <c r="E13" s="38">
        <v>0.15</v>
      </c>
      <c r="F13" s="57">
        <f t="shared" si="0"/>
        <v>-0.072</v>
      </c>
      <c r="G13" s="58">
        <v>1.1</v>
      </c>
      <c r="H13" s="38">
        <v>1.54</v>
      </c>
      <c r="I13" s="125">
        <f t="shared" si="2"/>
        <v>-0.43999999999999995</v>
      </c>
      <c r="J13" s="30">
        <f t="shared" si="4"/>
        <v>141.02564102564105</v>
      </c>
      <c r="K13" s="38">
        <f t="shared" si="5"/>
        <v>102.66666666666667</v>
      </c>
      <c r="L13" s="57">
        <f t="shared" si="3"/>
        <v>38.35897435897438</v>
      </c>
      <c r="M13" s="24"/>
      <c r="N13" s="24"/>
    </row>
    <row r="14" spans="1:12" s="2" customFormat="1" ht="15">
      <c r="A14" s="45" t="s">
        <v>10</v>
      </c>
      <c r="B14" s="74">
        <v>0.36</v>
      </c>
      <c r="C14" s="118">
        <v>0.034</v>
      </c>
      <c r="D14" s="38">
        <f t="shared" si="1"/>
        <v>9.444444444444446</v>
      </c>
      <c r="E14" s="38">
        <v>0.03</v>
      </c>
      <c r="F14" s="57">
        <f t="shared" si="0"/>
        <v>0.0040000000000000036</v>
      </c>
      <c r="G14" s="58">
        <v>0.834</v>
      </c>
      <c r="H14" s="38">
        <v>0.312</v>
      </c>
      <c r="I14" s="125">
        <f t="shared" si="2"/>
        <v>0.522</v>
      </c>
      <c r="J14" s="30">
        <f t="shared" si="4"/>
        <v>245.2941176470588</v>
      </c>
      <c r="K14" s="38">
        <f t="shared" si="5"/>
        <v>104</v>
      </c>
      <c r="L14" s="57">
        <f t="shared" si="3"/>
        <v>141.2941176470588</v>
      </c>
    </row>
    <row r="15" spans="1:12" s="2" customFormat="1" ht="15">
      <c r="A15" s="45" t="s">
        <v>11</v>
      </c>
      <c r="B15" s="74">
        <v>0.32</v>
      </c>
      <c r="C15" s="30">
        <v>0.126</v>
      </c>
      <c r="D15" s="38">
        <f t="shared" si="1"/>
        <v>39.375</v>
      </c>
      <c r="E15" s="38">
        <v>0.1</v>
      </c>
      <c r="F15" s="57">
        <f t="shared" si="0"/>
        <v>0.025999999999999995</v>
      </c>
      <c r="G15" s="58">
        <v>1.912</v>
      </c>
      <c r="H15" s="38">
        <v>1.79</v>
      </c>
      <c r="I15" s="125">
        <f t="shared" si="2"/>
        <v>0.12199999999999989</v>
      </c>
      <c r="J15" s="30">
        <f t="shared" si="4"/>
        <v>151.74603174603175</v>
      </c>
      <c r="K15" s="38">
        <f t="shared" si="5"/>
        <v>179</v>
      </c>
      <c r="L15" s="57">
        <f t="shared" si="3"/>
        <v>-27.253968253968253</v>
      </c>
    </row>
    <row r="16" spans="1:12" s="2" customFormat="1" ht="15">
      <c r="A16" s="45" t="s">
        <v>12</v>
      </c>
      <c r="B16" s="74">
        <v>0.66</v>
      </c>
      <c r="C16" s="30">
        <v>0.06</v>
      </c>
      <c r="D16" s="38">
        <f t="shared" si="1"/>
        <v>9.09090909090909</v>
      </c>
      <c r="E16" s="38">
        <v>0.042</v>
      </c>
      <c r="F16" s="57">
        <f t="shared" si="0"/>
        <v>0.017999999999999995</v>
      </c>
      <c r="G16" s="58">
        <v>0.81</v>
      </c>
      <c r="H16" s="38">
        <v>1.2</v>
      </c>
      <c r="I16" s="125">
        <f t="shared" si="2"/>
        <v>-0.3899999999999999</v>
      </c>
      <c r="J16" s="30">
        <f t="shared" si="4"/>
        <v>135.00000000000003</v>
      </c>
      <c r="K16" s="38">
        <f t="shared" si="5"/>
        <v>285.71428571428567</v>
      </c>
      <c r="L16" s="57">
        <f t="shared" si="3"/>
        <v>-150.71428571428564</v>
      </c>
    </row>
    <row r="17" spans="1:12" s="2" customFormat="1" ht="15">
      <c r="A17" s="45" t="s">
        <v>92</v>
      </c>
      <c r="B17" s="74">
        <v>6.69</v>
      </c>
      <c r="C17" s="30">
        <v>2.6</v>
      </c>
      <c r="D17" s="38">
        <f t="shared" si="1"/>
        <v>38.86397608370702</v>
      </c>
      <c r="E17" s="38">
        <v>1.57</v>
      </c>
      <c r="F17" s="57">
        <f t="shared" si="0"/>
        <v>1.03</v>
      </c>
      <c r="G17" s="58">
        <v>73.7</v>
      </c>
      <c r="H17" s="38">
        <v>42.9</v>
      </c>
      <c r="I17" s="125">
        <f t="shared" si="2"/>
        <v>30.800000000000004</v>
      </c>
      <c r="J17" s="30">
        <f t="shared" si="4"/>
        <v>283.46153846153845</v>
      </c>
      <c r="K17" s="38">
        <f t="shared" si="5"/>
        <v>273.2484076433121</v>
      </c>
      <c r="L17" s="57">
        <f t="shared" si="3"/>
        <v>10.213130818226375</v>
      </c>
    </row>
    <row r="18" spans="1:12" s="2" customFormat="1" ht="15">
      <c r="A18" s="45" t="s">
        <v>13</v>
      </c>
      <c r="B18" s="183">
        <v>0.03999999999999917</v>
      </c>
      <c r="C18" s="118">
        <v>0.0208</v>
      </c>
      <c r="D18" s="38">
        <f t="shared" si="1"/>
        <v>52.00000000000108</v>
      </c>
      <c r="E18" s="38">
        <v>0.745</v>
      </c>
      <c r="F18" s="57">
        <f t="shared" si="0"/>
        <v>-0.7242</v>
      </c>
      <c r="G18" s="58">
        <v>0.0624</v>
      </c>
      <c r="H18" s="38">
        <v>4.64</v>
      </c>
      <c r="I18" s="125">
        <f t="shared" si="2"/>
        <v>-4.5775999999999994</v>
      </c>
      <c r="J18" s="30">
        <f t="shared" si="4"/>
        <v>30</v>
      </c>
      <c r="K18" s="38">
        <f t="shared" si="5"/>
        <v>62.281879194630875</v>
      </c>
      <c r="L18" s="57">
        <f t="shared" si="3"/>
        <v>-32.281879194630875</v>
      </c>
    </row>
    <row r="19" spans="1:12" s="2" customFormat="1" ht="15">
      <c r="A19" s="45" t="s">
        <v>14</v>
      </c>
      <c r="B19" s="74">
        <v>0.9400000000000001</v>
      </c>
      <c r="C19" s="30">
        <v>0.08</v>
      </c>
      <c r="D19" s="38">
        <f t="shared" si="1"/>
        <v>8.51063829787234</v>
      </c>
      <c r="E19" s="38">
        <v>0.15</v>
      </c>
      <c r="F19" s="57">
        <f t="shared" si="0"/>
        <v>-0.06999999999999999</v>
      </c>
      <c r="G19" s="58">
        <v>0.954</v>
      </c>
      <c r="H19" s="38">
        <v>2.25</v>
      </c>
      <c r="I19" s="125">
        <f t="shared" si="2"/>
        <v>-1.296</v>
      </c>
      <c r="J19" s="30">
        <f t="shared" si="4"/>
        <v>119.24999999999999</v>
      </c>
      <c r="K19" s="38">
        <f t="shared" si="5"/>
        <v>150</v>
      </c>
      <c r="L19" s="57">
        <f t="shared" si="3"/>
        <v>-30.750000000000014</v>
      </c>
    </row>
    <row r="20" spans="1:12" s="2" customFormat="1" ht="15">
      <c r="A20" s="45" t="s">
        <v>15</v>
      </c>
      <c r="B20" s="74">
        <v>0.42000000000000004</v>
      </c>
      <c r="C20" s="118">
        <v>0.04</v>
      </c>
      <c r="D20" s="38">
        <f t="shared" si="1"/>
        <v>9.523809523809524</v>
      </c>
      <c r="E20" s="38">
        <v>0.027</v>
      </c>
      <c r="F20" s="57">
        <f t="shared" si="0"/>
        <v>0.013000000000000001</v>
      </c>
      <c r="G20" s="58">
        <v>1.4</v>
      </c>
      <c r="H20" s="38">
        <v>0.906</v>
      </c>
      <c r="I20" s="125">
        <f t="shared" si="2"/>
        <v>0.4939999999999999</v>
      </c>
      <c r="J20" s="30">
        <f t="shared" si="4"/>
        <v>350</v>
      </c>
      <c r="K20" s="38">
        <f t="shared" si="5"/>
        <v>335.55555555555554</v>
      </c>
      <c r="L20" s="57">
        <f t="shared" si="3"/>
        <v>14.444444444444457</v>
      </c>
    </row>
    <row r="21" spans="1:12" s="2" customFormat="1" ht="15">
      <c r="A21" s="45" t="s">
        <v>16</v>
      </c>
      <c r="B21" s="74">
        <v>0.21</v>
      </c>
      <c r="C21" s="118">
        <v>0.042</v>
      </c>
      <c r="D21" s="38">
        <f t="shared" si="1"/>
        <v>20</v>
      </c>
      <c r="E21" s="38">
        <v>0.04</v>
      </c>
      <c r="F21" s="57">
        <f t="shared" si="0"/>
        <v>0.0020000000000000018</v>
      </c>
      <c r="G21" s="58">
        <v>0.65</v>
      </c>
      <c r="H21" s="38">
        <v>0.47</v>
      </c>
      <c r="I21" s="125">
        <f t="shared" si="2"/>
        <v>0.18000000000000005</v>
      </c>
      <c r="J21" s="30">
        <f t="shared" si="4"/>
        <v>154.76190476190476</v>
      </c>
      <c r="K21" s="38">
        <f t="shared" si="5"/>
        <v>117.49999999999999</v>
      </c>
      <c r="L21" s="57">
        <f t="shared" si="3"/>
        <v>37.26190476190477</v>
      </c>
    </row>
    <row r="22" spans="1:12" s="2" customFormat="1" ht="15">
      <c r="A22" s="45" t="s">
        <v>17</v>
      </c>
      <c r="B22" s="74">
        <v>0.43</v>
      </c>
      <c r="C22" s="30">
        <v>0.087</v>
      </c>
      <c r="D22" s="38">
        <f t="shared" si="1"/>
        <v>20.23255813953488</v>
      </c>
      <c r="E22" s="38">
        <v>0.04</v>
      </c>
      <c r="F22" s="57">
        <f t="shared" si="0"/>
        <v>0.04699999999999999</v>
      </c>
      <c r="G22" s="58">
        <v>2.168</v>
      </c>
      <c r="H22" s="38">
        <v>0.363</v>
      </c>
      <c r="I22" s="125">
        <f t="shared" si="2"/>
        <v>1.8050000000000002</v>
      </c>
      <c r="J22" s="30">
        <f t="shared" si="4"/>
        <v>249.1954022988506</v>
      </c>
      <c r="K22" s="38">
        <f t="shared" si="5"/>
        <v>90.75</v>
      </c>
      <c r="L22" s="57">
        <f t="shared" si="3"/>
        <v>158.4454022988506</v>
      </c>
    </row>
    <row r="23" spans="1:12" s="2" customFormat="1" ht="15">
      <c r="A23" s="45" t="s">
        <v>18</v>
      </c>
      <c r="B23" s="74">
        <v>1.72</v>
      </c>
      <c r="C23" s="30">
        <v>0.35</v>
      </c>
      <c r="D23" s="38">
        <f t="shared" si="1"/>
        <v>20.348837209302324</v>
      </c>
      <c r="E23" s="38">
        <v>0.126</v>
      </c>
      <c r="F23" s="57">
        <f t="shared" si="0"/>
        <v>0.22399999999999998</v>
      </c>
      <c r="G23" s="58">
        <v>7</v>
      </c>
      <c r="H23" s="38">
        <v>3.19</v>
      </c>
      <c r="I23" s="125">
        <f t="shared" si="2"/>
        <v>3.81</v>
      </c>
      <c r="J23" s="30">
        <f t="shared" si="4"/>
        <v>200</v>
      </c>
      <c r="K23" s="38">
        <f t="shared" si="5"/>
        <v>253.17460317460316</v>
      </c>
      <c r="L23" s="57">
        <f t="shared" si="3"/>
        <v>-53.17460317460316</v>
      </c>
    </row>
    <row r="24" spans="1:12" s="2" customFormat="1" ht="15">
      <c r="A24" s="45" t="s">
        <v>19</v>
      </c>
      <c r="B24" s="74">
        <v>1.1199999999999999</v>
      </c>
      <c r="C24" s="30">
        <v>0.244</v>
      </c>
      <c r="D24" s="38">
        <f t="shared" si="1"/>
        <v>21.78571428571429</v>
      </c>
      <c r="E24" s="38">
        <v>0.113</v>
      </c>
      <c r="F24" s="57">
        <f t="shared" si="0"/>
        <v>0.131</v>
      </c>
      <c r="G24" s="58">
        <v>7.291</v>
      </c>
      <c r="H24" s="38">
        <v>2.97</v>
      </c>
      <c r="I24" s="125">
        <f t="shared" si="2"/>
        <v>4.321</v>
      </c>
      <c r="J24" s="30">
        <f t="shared" si="4"/>
        <v>298.8114754098361</v>
      </c>
      <c r="K24" s="38">
        <f t="shared" si="5"/>
        <v>262.83185840707966</v>
      </c>
      <c r="L24" s="57">
        <f t="shared" si="3"/>
        <v>35.97961700275641</v>
      </c>
    </row>
    <row r="25" spans="1:12" s="2" customFormat="1" ht="15" hidden="1">
      <c r="A25" s="45" t="s">
        <v>104</v>
      </c>
      <c r="B25" s="74">
        <v>0.01</v>
      </c>
      <c r="C25" s="30"/>
      <c r="D25" s="38">
        <f t="shared" si="1"/>
        <v>0</v>
      </c>
      <c r="E25" s="38"/>
      <c r="F25" s="57"/>
      <c r="G25" s="58"/>
      <c r="H25" s="38"/>
      <c r="I25" s="125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>
      <c r="A26" s="44" t="s">
        <v>20</v>
      </c>
      <c r="B26" s="73">
        <v>5.6</v>
      </c>
      <c r="C26" s="26">
        <f>SUM(C27:C36)-C30</f>
        <v>1.072</v>
      </c>
      <c r="D26" s="32">
        <f t="shared" si="1"/>
        <v>19.142857142857146</v>
      </c>
      <c r="E26" s="32">
        <v>0.8245</v>
      </c>
      <c r="F26" s="51">
        <f t="shared" si="0"/>
        <v>0.24750000000000005</v>
      </c>
      <c r="G26" s="136">
        <f>SUM(G27:G36)-G30</f>
        <v>29.542</v>
      </c>
      <c r="H26" s="32">
        <v>22.537000000000003</v>
      </c>
      <c r="I26" s="124">
        <f t="shared" si="2"/>
        <v>7.004999999999999</v>
      </c>
      <c r="J26" s="29">
        <f t="shared" si="4"/>
        <v>275.57835820895525</v>
      </c>
      <c r="K26" s="37">
        <f t="shared" si="5"/>
        <v>273.34141904184355</v>
      </c>
      <c r="L26" s="56">
        <f t="shared" si="3"/>
        <v>2.2369391671117</v>
      </c>
    </row>
    <row r="27" spans="1:12" s="2" customFormat="1" ht="15" hidden="1">
      <c r="A27" s="45" t="s">
        <v>61</v>
      </c>
      <c r="B27" s="74">
        <v>0.02</v>
      </c>
      <c r="C27" s="27"/>
      <c r="D27" s="38">
        <f t="shared" si="1"/>
        <v>0</v>
      </c>
      <c r="E27" s="33"/>
      <c r="F27" s="53">
        <f t="shared" si="0"/>
        <v>0</v>
      </c>
      <c r="G27" s="137"/>
      <c r="H27" s="33"/>
      <c r="I27" s="126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45" t="s">
        <v>21</v>
      </c>
      <c r="B28" s="74">
        <v>0.04</v>
      </c>
      <c r="C28" s="27"/>
      <c r="D28" s="38">
        <f t="shared" si="1"/>
        <v>0</v>
      </c>
      <c r="E28" s="33"/>
      <c r="F28" s="53">
        <f t="shared" si="0"/>
        <v>0</v>
      </c>
      <c r="G28" s="137"/>
      <c r="H28" s="33"/>
      <c r="I28" s="126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45" t="s">
        <v>22</v>
      </c>
      <c r="B29" s="74">
        <v>0.09</v>
      </c>
      <c r="C29" s="27"/>
      <c r="D29" s="38">
        <f t="shared" si="1"/>
        <v>0</v>
      </c>
      <c r="E29" s="33"/>
      <c r="F29" s="53">
        <f t="shared" si="0"/>
        <v>0</v>
      </c>
      <c r="G29" s="137"/>
      <c r="H29" s="33"/>
      <c r="I29" s="126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45" t="s">
        <v>62</v>
      </c>
      <c r="B30" s="74">
        <v>0</v>
      </c>
      <c r="C30" s="27"/>
      <c r="D30" s="38" t="e">
        <f t="shared" si="1"/>
        <v>#DIV/0!</v>
      </c>
      <c r="E30" s="33"/>
      <c r="F30" s="53">
        <f t="shared" si="0"/>
        <v>0</v>
      </c>
      <c r="G30" s="137"/>
      <c r="H30" s="33"/>
      <c r="I30" s="126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>
      <c r="A31" s="45" t="s">
        <v>23</v>
      </c>
      <c r="B31" s="74">
        <v>0.21</v>
      </c>
      <c r="C31" s="88">
        <v>0.046</v>
      </c>
      <c r="D31" s="38">
        <f t="shared" si="1"/>
        <v>21.904761904761905</v>
      </c>
      <c r="E31" s="33">
        <v>0.08</v>
      </c>
      <c r="F31" s="53">
        <f t="shared" si="0"/>
        <v>-0.034</v>
      </c>
      <c r="G31" s="137">
        <v>1.916</v>
      </c>
      <c r="H31" s="33">
        <v>2.48</v>
      </c>
      <c r="I31" s="126">
        <f t="shared" si="2"/>
        <v>-0.5640000000000001</v>
      </c>
      <c r="J31" s="30">
        <f t="shared" si="4"/>
        <v>416.52173913043475</v>
      </c>
      <c r="K31" s="38">
        <f t="shared" si="5"/>
        <v>310</v>
      </c>
      <c r="L31" s="57">
        <f t="shared" si="3"/>
        <v>106.52173913043475</v>
      </c>
    </row>
    <row r="32" spans="1:12" s="2" customFormat="1" ht="15">
      <c r="A32" s="45" t="s">
        <v>24</v>
      </c>
      <c r="B32" s="74">
        <v>1.07</v>
      </c>
      <c r="C32" s="27">
        <v>0.3</v>
      </c>
      <c r="D32" s="38">
        <f t="shared" si="1"/>
        <v>28.037383177570092</v>
      </c>
      <c r="E32" s="33">
        <v>0.2</v>
      </c>
      <c r="F32" s="53">
        <f t="shared" si="0"/>
        <v>0.09999999999999998</v>
      </c>
      <c r="G32" s="137">
        <v>5.9</v>
      </c>
      <c r="H32" s="33">
        <v>5</v>
      </c>
      <c r="I32" s="126">
        <f t="shared" si="2"/>
        <v>0.9000000000000004</v>
      </c>
      <c r="J32" s="30">
        <f t="shared" si="4"/>
        <v>196.66666666666669</v>
      </c>
      <c r="K32" s="38">
        <f t="shared" si="5"/>
        <v>250</v>
      </c>
      <c r="L32" s="57">
        <f t="shared" si="3"/>
        <v>-53.333333333333314</v>
      </c>
    </row>
    <row r="33" spans="1:12" s="2" customFormat="1" ht="15">
      <c r="A33" s="45" t="s">
        <v>25</v>
      </c>
      <c r="B33" s="74">
        <v>1.91</v>
      </c>
      <c r="C33" s="30">
        <v>0.45</v>
      </c>
      <c r="D33" s="38">
        <f t="shared" si="1"/>
        <v>23.560209424083773</v>
      </c>
      <c r="E33" s="38">
        <v>0.44</v>
      </c>
      <c r="F33" s="57">
        <f t="shared" si="0"/>
        <v>0.010000000000000009</v>
      </c>
      <c r="G33" s="58">
        <v>13.5</v>
      </c>
      <c r="H33" s="38">
        <v>12.32</v>
      </c>
      <c r="I33" s="125">
        <f t="shared" si="2"/>
        <v>1.1799999999999997</v>
      </c>
      <c r="J33" s="30">
        <f t="shared" si="4"/>
        <v>300</v>
      </c>
      <c r="K33" s="38">
        <f t="shared" si="5"/>
        <v>280</v>
      </c>
      <c r="L33" s="57">
        <f t="shared" si="3"/>
        <v>20</v>
      </c>
    </row>
    <row r="34" spans="1:12" s="2" customFormat="1" ht="15" hidden="1">
      <c r="A34" s="45" t="s">
        <v>26</v>
      </c>
      <c r="B34" s="74">
        <v>0</v>
      </c>
      <c r="C34" s="30"/>
      <c r="D34" s="38" t="e">
        <f t="shared" si="1"/>
        <v>#DIV/0!</v>
      </c>
      <c r="E34" s="38"/>
      <c r="F34" s="57">
        <f t="shared" si="0"/>
        <v>0</v>
      </c>
      <c r="G34" s="58"/>
      <c r="H34" s="38"/>
      <c r="I34" s="125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>
      <c r="A35" s="45" t="s">
        <v>27</v>
      </c>
      <c r="B35" s="74">
        <v>1.72</v>
      </c>
      <c r="C35" s="30">
        <v>0.254</v>
      </c>
      <c r="D35" s="38">
        <f t="shared" si="1"/>
        <v>14.767441860465116</v>
      </c>
      <c r="E35" s="38">
        <v>0.0965</v>
      </c>
      <c r="F35" s="57">
        <f t="shared" si="0"/>
        <v>0.1575</v>
      </c>
      <c r="G35" s="58">
        <v>7.776</v>
      </c>
      <c r="H35" s="38">
        <v>2.599</v>
      </c>
      <c r="I35" s="125">
        <f t="shared" si="2"/>
        <v>5.177</v>
      </c>
      <c r="J35" s="30">
        <f t="shared" si="4"/>
        <v>306.14173228346453</v>
      </c>
      <c r="K35" s="38">
        <f t="shared" si="5"/>
        <v>269.3264248704663</v>
      </c>
      <c r="L35" s="57">
        <f t="shared" si="3"/>
        <v>36.81530741299821</v>
      </c>
    </row>
    <row r="36" spans="1:12" s="2" customFormat="1" ht="15">
      <c r="A36" s="45" t="s">
        <v>28</v>
      </c>
      <c r="B36" s="74">
        <v>0.51</v>
      </c>
      <c r="C36" s="118">
        <v>0.022</v>
      </c>
      <c r="D36" s="38">
        <f t="shared" si="1"/>
        <v>4.313725490196078</v>
      </c>
      <c r="E36" s="38">
        <v>0.008</v>
      </c>
      <c r="F36" s="57">
        <f t="shared" si="0"/>
        <v>0.013999999999999999</v>
      </c>
      <c r="G36" s="58">
        <v>0.45</v>
      </c>
      <c r="H36" s="38">
        <v>0.138</v>
      </c>
      <c r="I36" s="125">
        <f t="shared" si="2"/>
        <v>0.312</v>
      </c>
      <c r="J36" s="30">
        <f t="shared" si="4"/>
        <v>204.54545454545456</v>
      </c>
      <c r="K36" s="38">
        <f t="shared" si="5"/>
        <v>172.5</v>
      </c>
      <c r="L36" s="57">
        <f t="shared" si="3"/>
        <v>32.04545454545456</v>
      </c>
    </row>
    <row r="37" spans="1:14" s="15" customFormat="1" ht="15.75">
      <c r="A37" s="44" t="s">
        <v>93</v>
      </c>
      <c r="B37" s="73">
        <v>72.38999999999999</v>
      </c>
      <c r="C37" s="26">
        <f>SUM(C38:C45)</f>
        <v>49.637</v>
      </c>
      <c r="D37" s="32">
        <f>C37/B37*100</f>
        <v>68.5688631026385</v>
      </c>
      <c r="E37" s="32">
        <v>44.197</v>
      </c>
      <c r="F37" s="51">
        <f t="shared" si="0"/>
        <v>5.439999999999998</v>
      </c>
      <c r="G37" s="136">
        <f>SUM(G38:G45)</f>
        <v>997.348</v>
      </c>
      <c r="H37" s="32">
        <v>927.3100000000001</v>
      </c>
      <c r="I37" s="124">
        <f>G37-H37</f>
        <v>70.0379999999999</v>
      </c>
      <c r="J37" s="29">
        <f t="shared" si="4"/>
        <v>200.92833974656003</v>
      </c>
      <c r="K37" s="37">
        <f t="shared" si="5"/>
        <v>209.8128832273684</v>
      </c>
      <c r="L37" s="56">
        <f t="shared" si="3"/>
        <v>-8.884543480808361</v>
      </c>
      <c r="M37" s="19"/>
      <c r="N37" s="19"/>
    </row>
    <row r="38" spans="1:14" s="23" customFormat="1" ht="15">
      <c r="A38" s="45" t="s">
        <v>63</v>
      </c>
      <c r="B38" s="74">
        <v>0.22999999999999998</v>
      </c>
      <c r="C38" s="27">
        <v>0.207</v>
      </c>
      <c r="D38" s="33">
        <f>C38/B38*100</f>
        <v>90</v>
      </c>
      <c r="E38" s="33">
        <v>0.22</v>
      </c>
      <c r="F38" s="53">
        <f t="shared" si="0"/>
        <v>-0.013000000000000012</v>
      </c>
      <c r="G38" s="137">
        <v>1.639</v>
      </c>
      <c r="H38" s="33">
        <v>1.55</v>
      </c>
      <c r="I38" s="126">
        <f t="shared" si="2"/>
        <v>0.08899999999999997</v>
      </c>
      <c r="J38" s="30">
        <f t="shared" si="4"/>
        <v>79.17874396135267</v>
      </c>
      <c r="K38" s="38">
        <f t="shared" si="5"/>
        <v>70.45454545454545</v>
      </c>
      <c r="L38" s="57">
        <f t="shared" si="3"/>
        <v>8.724198506807213</v>
      </c>
      <c r="M38" s="2"/>
      <c r="N38" s="2"/>
    </row>
    <row r="39" spans="1:12" s="2" customFormat="1" ht="15">
      <c r="A39" s="45" t="s">
        <v>67</v>
      </c>
      <c r="B39" s="74">
        <v>0.35</v>
      </c>
      <c r="C39" s="27">
        <v>0.35</v>
      </c>
      <c r="D39" s="33">
        <f aca="true" t="shared" si="6" ref="D39:D45">C39/B39*100</f>
        <v>100</v>
      </c>
      <c r="E39" s="33">
        <v>0.177</v>
      </c>
      <c r="F39" s="53">
        <f t="shared" si="0"/>
        <v>0.173</v>
      </c>
      <c r="G39" s="137">
        <v>10.5</v>
      </c>
      <c r="H39" s="33">
        <v>1.76</v>
      </c>
      <c r="I39" s="126">
        <f t="shared" si="2"/>
        <v>8.74</v>
      </c>
      <c r="J39" s="30">
        <f t="shared" si="4"/>
        <v>300.00000000000006</v>
      </c>
      <c r="K39" s="38">
        <f t="shared" si="5"/>
        <v>99.43502824858757</v>
      </c>
      <c r="L39" s="57">
        <f t="shared" si="3"/>
        <v>200.5649717514125</v>
      </c>
    </row>
    <row r="40" spans="1:12" s="5" customFormat="1" ht="15">
      <c r="A40" s="46" t="s">
        <v>99</v>
      </c>
      <c r="B40" s="75">
        <v>2.13</v>
      </c>
      <c r="C40" s="34">
        <v>0.83</v>
      </c>
      <c r="D40" s="33">
        <f>C40/B40*100</f>
        <v>38.967136150234744</v>
      </c>
      <c r="E40" s="35">
        <v>0.5</v>
      </c>
      <c r="F40" s="54">
        <f>C40-E40</f>
        <v>0.32999999999999996</v>
      </c>
      <c r="G40" s="138">
        <v>15.8</v>
      </c>
      <c r="H40" s="35">
        <v>8.5</v>
      </c>
      <c r="I40" s="127">
        <f>G40-H40</f>
        <v>7.300000000000001</v>
      </c>
      <c r="J40" s="30">
        <f t="shared" si="4"/>
        <v>190.36144578313255</v>
      </c>
      <c r="K40" s="38">
        <f t="shared" si="5"/>
        <v>170</v>
      </c>
      <c r="L40" s="57">
        <f t="shared" si="3"/>
        <v>20.361445783132552</v>
      </c>
    </row>
    <row r="41" spans="1:12" s="2" customFormat="1" ht="15">
      <c r="A41" s="45" t="s">
        <v>30</v>
      </c>
      <c r="B41" s="74">
        <v>30.009999999999998</v>
      </c>
      <c r="C41" s="27">
        <v>20.7</v>
      </c>
      <c r="D41" s="33">
        <f>C41/B41*100</f>
        <v>68.97700766411197</v>
      </c>
      <c r="E41" s="33">
        <v>18.7</v>
      </c>
      <c r="F41" s="53">
        <f t="shared" si="0"/>
        <v>2</v>
      </c>
      <c r="G41" s="137">
        <v>221.7</v>
      </c>
      <c r="H41" s="33">
        <v>209.4</v>
      </c>
      <c r="I41" s="126">
        <f t="shared" si="2"/>
        <v>12.299999999999983</v>
      </c>
      <c r="J41" s="30">
        <f t="shared" si="4"/>
        <v>107.10144927536233</v>
      </c>
      <c r="K41" s="38">
        <f t="shared" si="5"/>
        <v>111.97860962566847</v>
      </c>
      <c r="L41" s="57">
        <f t="shared" si="3"/>
        <v>-4.877160350306141</v>
      </c>
    </row>
    <row r="42" spans="1:12" s="2" customFormat="1" ht="15">
      <c r="A42" s="45" t="s">
        <v>31</v>
      </c>
      <c r="B42" s="74">
        <v>17.55</v>
      </c>
      <c r="C42" s="27">
        <v>16.7</v>
      </c>
      <c r="D42" s="33">
        <f t="shared" si="6"/>
        <v>95.15669515669515</v>
      </c>
      <c r="E42" s="33">
        <v>9.6</v>
      </c>
      <c r="F42" s="53">
        <f t="shared" si="0"/>
        <v>7.1</v>
      </c>
      <c r="G42" s="137">
        <v>335.659</v>
      </c>
      <c r="H42" s="33">
        <v>290</v>
      </c>
      <c r="I42" s="126">
        <f>G42-H42</f>
        <v>45.65899999999999</v>
      </c>
      <c r="J42" s="30">
        <f t="shared" si="4"/>
        <v>200.9934131736527</v>
      </c>
      <c r="K42" s="38">
        <f t="shared" si="5"/>
        <v>302.08333333333337</v>
      </c>
      <c r="L42" s="57">
        <f t="shared" si="3"/>
        <v>-101.08992015968067</v>
      </c>
    </row>
    <row r="43" spans="1:12" s="2" customFormat="1" ht="15">
      <c r="A43" s="45" t="s">
        <v>32</v>
      </c>
      <c r="B43" s="74">
        <v>16.56</v>
      </c>
      <c r="C43" s="27">
        <v>6.75</v>
      </c>
      <c r="D43" s="33">
        <f t="shared" si="6"/>
        <v>40.7608695652174</v>
      </c>
      <c r="E43" s="33">
        <v>9.3</v>
      </c>
      <c r="F43" s="53">
        <f t="shared" si="0"/>
        <v>-2.5500000000000007</v>
      </c>
      <c r="G43" s="137">
        <v>271.55</v>
      </c>
      <c r="H43" s="33">
        <v>294.7</v>
      </c>
      <c r="I43" s="126">
        <f t="shared" si="2"/>
        <v>-23.149999999999977</v>
      </c>
      <c r="J43" s="30">
        <f t="shared" si="4"/>
        <v>402.29629629629636</v>
      </c>
      <c r="K43" s="38">
        <f t="shared" si="5"/>
        <v>316.88172043010746</v>
      </c>
      <c r="L43" s="57">
        <f t="shared" si="3"/>
        <v>85.4145758661889</v>
      </c>
    </row>
    <row r="44" spans="1:12" s="2" customFormat="1" ht="15">
      <c r="A44" s="45" t="s">
        <v>33</v>
      </c>
      <c r="B44" s="74">
        <v>5.47</v>
      </c>
      <c r="C44" s="27">
        <v>4.1</v>
      </c>
      <c r="D44" s="33">
        <f t="shared" si="6"/>
        <v>74.9542961608775</v>
      </c>
      <c r="E44" s="33">
        <v>5.7</v>
      </c>
      <c r="F44" s="53">
        <f t="shared" si="0"/>
        <v>-1.6000000000000005</v>
      </c>
      <c r="G44" s="137">
        <v>140.5</v>
      </c>
      <c r="H44" s="33">
        <v>121.4</v>
      </c>
      <c r="I44" s="126">
        <f t="shared" si="2"/>
        <v>19.099999999999994</v>
      </c>
      <c r="J44" s="30">
        <f t="shared" si="4"/>
        <v>342.68292682926835</v>
      </c>
      <c r="K44" s="38">
        <f t="shared" si="5"/>
        <v>212.9824561403509</v>
      </c>
      <c r="L44" s="57">
        <f t="shared" si="3"/>
        <v>129.70047068891745</v>
      </c>
    </row>
    <row r="45" spans="1:12" s="2" customFormat="1" ht="15" hidden="1">
      <c r="A45" s="45" t="s">
        <v>100</v>
      </c>
      <c r="B45" s="74">
        <v>999999999</v>
      </c>
      <c r="C45" s="27"/>
      <c r="D45" s="33">
        <f t="shared" si="6"/>
        <v>0</v>
      </c>
      <c r="E45" s="33"/>
      <c r="F45" s="53">
        <f t="shared" si="0"/>
        <v>0</v>
      </c>
      <c r="G45" s="137"/>
      <c r="H45" s="33"/>
      <c r="I45" s="126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44" t="s">
        <v>98</v>
      </c>
      <c r="B46" s="73">
        <v>24.27</v>
      </c>
      <c r="C46" s="28">
        <f>SUM(C47:C53)</f>
        <v>9.779</v>
      </c>
      <c r="D46" s="37">
        <f>C46/B46*100</f>
        <v>40.29254223320972</v>
      </c>
      <c r="E46" s="36">
        <v>14.18</v>
      </c>
      <c r="F46" s="51">
        <f t="shared" si="0"/>
        <v>-4.401</v>
      </c>
      <c r="G46" s="139">
        <f>SUM(G47:G53)</f>
        <v>145.978</v>
      </c>
      <c r="H46" s="36">
        <v>189.61</v>
      </c>
      <c r="I46" s="124">
        <f>G46-H46</f>
        <v>-43.632000000000005</v>
      </c>
      <c r="J46" s="29">
        <f t="shared" si="4"/>
        <v>149.27702219040805</v>
      </c>
      <c r="K46" s="37">
        <f t="shared" si="5"/>
        <v>133.71650211565589</v>
      </c>
      <c r="L46" s="56">
        <f t="shared" si="3"/>
        <v>15.560520074752162</v>
      </c>
    </row>
    <row r="47" spans="1:14" s="2" customFormat="1" ht="15">
      <c r="A47" s="45" t="s">
        <v>64</v>
      </c>
      <c r="B47" s="74">
        <v>1.24</v>
      </c>
      <c r="C47" s="27">
        <v>0.8</v>
      </c>
      <c r="D47" s="33">
        <f>C47/B47*100</f>
        <v>64.51612903225808</v>
      </c>
      <c r="E47" s="33">
        <v>0.13</v>
      </c>
      <c r="F47" s="53">
        <f t="shared" si="0"/>
        <v>0.67</v>
      </c>
      <c r="G47" s="137">
        <v>20.8</v>
      </c>
      <c r="H47" s="33">
        <v>2.314</v>
      </c>
      <c r="I47" s="126">
        <f t="shared" si="2"/>
        <v>18.486</v>
      </c>
      <c r="J47" s="30">
        <f t="shared" si="4"/>
        <v>260</v>
      </c>
      <c r="K47" s="38">
        <f t="shared" si="5"/>
        <v>178</v>
      </c>
      <c r="L47" s="57">
        <f t="shared" si="3"/>
        <v>82</v>
      </c>
      <c r="N47" s="2">
        <f>M47*C47/10</f>
        <v>0</v>
      </c>
    </row>
    <row r="48" spans="1:12" s="2" customFormat="1" ht="15">
      <c r="A48" s="45" t="s">
        <v>65</v>
      </c>
      <c r="B48" s="74">
        <v>0.413</v>
      </c>
      <c r="C48" s="27">
        <v>0.3</v>
      </c>
      <c r="D48" s="33">
        <f aca="true" t="shared" si="7" ref="D48:D53">C48/B48*100</f>
        <v>72.63922518159806</v>
      </c>
      <c r="E48" s="33"/>
      <c r="F48" s="53">
        <f t="shared" si="0"/>
        <v>0.3</v>
      </c>
      <c r="G48" s="137">
        <v>10.9</v>
      </c>
      <c r="H48" s="33"/>
      <c r="I48" s="126">
        <f t="shared" si="2"/>
        <v>10.9</v>
      </c>
      <c r="J48" s="30">
        <f t="shared" si="4"/>
        <v>363.33333333333337</v>
      </c>
      <c r="K48" s="38">
        <f t="shared" si="5"/>
      </c>
      <c r="L48" s="57"/>
    </row>
    <row r="49" spans="1:12" s="2" customFormat="1" ht="15">
      <c r="A49" s="45" t="s">
        <v>66</v>
      </c>
      <c r="B49" s="74">
        <v>11.58</v>
      </c>
      <c r="C49" s="27">
        <v>5</v>
      </c>
      <c r="D49" s="33">
        <f t="shared" si="7"/>
        <v>43.17789291882556</v>
      </c>
      <c r="E49" s="33">
        <v>9.4</v>
      </c>
      <c r="F49" s="53">
        <f t="shared" si="0"/>
        <v>-4.4</v>
      </c>
      <c r="G49" s="137">
        <v>53.1</v>
      </c>
      <c r="H49" s="33">
        <v>134.4</v>
      </c>
      <c r="I49" s="126">
        <f>G49-H49</f>
        <v>-81.30000000000001</v>
      </c>
      <c r="J49" s="30">
        <f t="shared" si="4"/>
        <v>106.20000000000002</v>
      </c>
      <c r="K49" s="38">
        <f t="shared" si="5"/>
        <v>142.9787234042553</v>
      </c>
      <c r="L49" s="57">
        <f t="shared" si="3"/>
        <v>-36.77872340425529</v>
      </c>
    </row>
    <row r="50" spans="1:12" s="2" customFormat="1" ht="15">
      <c r="A50" s="45" t="s">
        <v>29</v>
      </c>
      <c r="B50" s="74">
        <v>0.28</v>
      </c>
      <c r="C50" s="27">
        <v>0.079</v>
      </c>
      <c r="D50" s="33">
        <f t="shared" si="7"/>
        <v>28.214285714285715</v>
      </c>
      <c r="E50" s="33">
        <v>0.043</v>
      </c>
      <c r="F50" s="53">
        <f t="shared" si="0"/>
        <v>0.036000000000000004</v>
      </c>
      <c r="G50" s="137">
        <v>2.978</v>
      </c>
      <c r="H50" s="33">
        <v>0.93</v>
      </c>
      <c r="I50" s="126">
        <f>G50-H50</f>
        <v>2.048</v>
      </c>
      <c r="J50" s="30">
        <f t="shared" si="4"/>
        <v>376.96202531645577</v>
      </c>
      <c r="K50" s="38">
        <f t="shared" si="5"/>
        <v>216.27906976744188</v>
      </c>
      <c r="L50" s="57">
        <f t="shared" si="3"/>
        <v>160.68295554901388</v>
      </c>
    </row>
    <row r="51" spans="1:12" s="2" customFormat="1" ht="15">
      <c r="A51" s="45" t="s">
        <v>68</v>
      </c>
      <c r="B51" s="74">
        <v>0.74</v>
      </c>
      <c r="C51" s="27">
        <v>0.1</v>
      </c>
      <c r="D51" s="33">
        <f t="shared" si="7"/>
        <v>13.513513513513514</v>
      </c>
      <c r="E51" s="33">
        <v>1.2</v>
      </c>
      <c r="F51" s="53">
        <f t="shared" si="0"/>
        <v>-1.0999999999999999</v>
      </c>
      <c r="G51" s="137">
        <v>0.8</v>
      </c>
      <c r="H51" s="33">
        <v>6</v>
      </c>
      <c r="I51" s="126">
        <f>G51-H51</f>
        <v>-5.2</v>
      </c>
      <c r="J51" s="30">
        <f t="shared" si="4"/>
        <v>80</v>
      </c>
      <c r="K51" s="38">
        <f t="shared" si="5"/>
        <v>50</v>
      </c>
      <c r="L51" s="57">
        <f t="shared" si="3"/>
        <v>30</v>
      </c>
    </row>
    <row r="52" spans="1:12" s="2" customFormat="1" ht="15">
      <c r="A52" s="45" t="s">
        <v>69</v>
      </c>
      <c r="B52" s="74">
        <v>1.9500000000000002</v>
      </c>
      <c r="C52" s="27">
        <v>0.2</v>
      </c>
      <c r="D52" s="33">
        <f t="shared" si="7"/>
        <v>10.256410256410255</v>
      </c>
      <c r="E52" s="33">
        <v>0.107</v>
      </c>
      <c r="F52" s="53">
        <f t="shared" si="0"/>
        <v>0.09300000000000001</v>
      </c>
      <c r="G52" s="137">
        <v>3.5</v>
      </c>
      <c r="H52" s="33">
        <v>1.066</v>
      </c>
      <c r="I52" s="126">
        <f>G52-H52</f>
        <v>2.434</v>
      </c>
      <c r="J52" s="30">
        <f t="shared" si="4"/>
        <v>175</v>
      </c>
      <c r="K52" s="38">
        <f t="shared" si="5"/>
        <v>99.62616822429908</v>
      </c>
      <c r="L52" s="57">
        <f t="shared" si="3"/>
        <v>75.37383177570092</v>
      </c>
    </row>
    <row r="53" spans="1:12" s="2" customFormat="1" ht="15">
      <c r="A53" s="45" t="s">
        <v>95</v>
      </c>
      <c r="B53" s="74">
        <v>8.120000000000001</v>
      </c>
      <c r="C53" s="27">
        <v>3.3</v>
      </c>
      <c r="D53" s="33">
        <f t="shared" si="7"/>
        <v>40.64039408866994</v>
      </c>
      <c r="E53" s="33">
        <v>3.3</v>
      </c>
      <c r="F53" s="53">
        <f t="shared" si="0"/>
        <v>0</v>
      </c>
      <c r="G53" s="137">
        <v>53.9</v>
      </c>
      <c r="H53" s="33">
        <v>44.9</v>
      </c>
      <c r="I53" s="126">
        <f>G53-H53</f>
        <v>9</v>
      </c>
      <c r="J53" s="30">
        <f t="shared" si="4"/>
        <v>163.33333333333331</v>
      </c>
      <c r="K53" s="38">
        <f t="shared" si="5"/>
        <v>136.06060606060606</v>
      </c>
      <c r="L53" s="57">
        <f t="shared" si="3"/>
        <v>27.272727272727252</v>
      </c>
    </row>
    <row r="54" spans="1:12" s="15" customFormat="1" ht="15.75">
      <c r="A54" s="47" t="s">
        <v>34</v>
      </c>
      <c r="B54" s="73">
        <v>27.82</v>
      </c>
      <c r="C54" s="29">
        <f>SUM(C55:C68)</f>
        <v>7.344099999999999</v>
      </c>
      <c r="D54" s="32">
        <f aca="true" t="shared" si="8" ref="D54:D103">C54/B54*100</f>
        <v>26.398634076204164</v>
      </c>
      <c r="E54" s="37">
        <v>7.493200000000002</v>
      </c>
      <c r="F54" s="77">
        <f t="shared" si="0"/>
        <v>-0.14910000000000245</v>
      </c>
      <c r="G54" s="52">
        <f>SUM(G55:G68)</f>
        <v>145.305</v>
      </c>
      <c r="H54" s="37">
        <v>136.083</v>
      </c>
      <c r="I54" s="119">
        <f>SUM(I55:I68)</f>
        <v>9.222000000000007</v>
      </c>
      <c r="J54" s="29">
        <f t="shared" si="4"/>
        <v>197.85269808417644</v>
      </c>
      <c r="K54" s="37">
        <f t="shared" si="5"/>
        <v>181.6086585170554</v>
      </c>
      <c r="L54" s="56">
        <f t="shared" si="3"/>
        <v>16.244039567121035</v>
      </c>
    </row>
    <row r="55" spans="1:14" s="23" customFormat="1" ht="15">
      <c r="A55" s="48" t="s">
        <v>70</v>
      </c>
      <c r="B55" s="74">
        <v>1.49</v>
      </c>
      <c r="C55" s="30">
        <v>0.2556</v>
      </c>
      <c r="D55" s="33">
        <f t="shared" si="8"/>
        <v>17.154362416107382</v>
      </c>
      <c r="E55" s="38">
        <v>0.19</v>
      </c>
      <c r="F55" s="53">
        <f t="shared" si="0"/>
        <v>0.06559999999999999</v>
      </c>
      <c r="G55" s="58">
        <v>4.9</v>
      </c>
      <c r="H55" s="38">
        <v>3.9</v>
      </c>
      <c r="I55" s="120">
        <f t="shared" si="2"/>
        <v>1.0000000000000004</v>
      </c>
      <c r="J55" s="30">
        <f t="shared" si="4"/>
        <v>191.7057902973396</v>
      </c>
      <c r="K55" s="38">
        <f t="shared" si="5"/>
        <v>205.26315789473685</v>
      </c>
      <c r="L55" s="57">
        <f t="shared" si="3"/>
        <v>-13.557367597397246</v>
      </c>
      <c r="M55" s="2"/>
      <c r="N55" s="2"/>
    </row>
    <row r="56" spans="1:12" s="2" customFormat="1" ht="15">
      <c r="A56" s="48" t="s">
        <v>71</v>
      </c>
      <c r="B56" s="74">
        <v>1.3199999999999998</v>
      </c>
      <c r="C56" s="30">
        <v>0.081</v>
      </c>
      <c r="D56" s="33">
        <f t="shared" si="8"/>
        <v>6.136363636363637</v>
      </c>
      <c r="E56" s="38">
        <v>0.098</v>
      </c>
      <c r="F56" s="53">
        <f t="shared" si="0"/>
        <v>-0.017</v>
      </c>
      <c r="G56" s="58">
        <v>1.538</v>
      </c>
      <c r="H56" s="38">
        <v>1.623</v>
      </c>
      <c r="I56" s="120">
        <f t="shared" si="2"/>
        <v>-0.08499999999999996</v>
      </c>
      <c r="J56" s="30">
        <f t="shared" si="4"/>
        <v>189.87654320987656</v>
      </c>
      <c r="K56" s="38">
        <f t="shared" si="5"/>
        <v>165.6122448979592</v>
      </c>
      <c r="L56" s="57">
        <f t="shared" si="3"/>
        <v>24.264298311917372</v>
      </c>
    </row>
    <row r="57" spans="1:12" s="2" customFormat="1" ht="15">
      <c r="A57" s="48" t="s">
        <v>72</v>
      </c>
      <c r="B57" s="74">
        <v>2.019999999999999</v>
      </c>
      <c r="C57" s="30">
        <v>1.591</v>
      </c>
      <c r="D57" s="33">
        <f t="shared" si="8"/>
        <v>78.7623762376238</v>
      </c>
      <c r="E57" s="38">
        <v>1.402</v>
      </c>
      <c r="F57" s="86">
        <f t="shared" si="0"/>
        <v>0.18900000000000006</v>
      </c>
      <c r="G57" s="58">
        <v>2.52</v>
      </c>
      <c r="H57" s="38">
        <v>5.545</v>
      </c>
      <c r="I57" s="120">
        <f t="shared" si="2"/>
        <v>-3.025</v>
      </c>
      <c r="J57" s="30">
        <f t="shared" si="4"/>
        <v>15.83909490886235</v>
      </c>
      <c r="K57" s="38">
        <f t="shared" si="5"/>
        <v>39.5506419400856</v>
      </c>
      <c r="L57" s="57">
        <f t="shared" si="3"/>
        <v>-23.711547031223247</v>
      </c>
    </row>
    <row r="58" spans="1:12" s="2" customFormat="1" ht="15">
      <c r="A58" s="48" t="s">
        <v>73</v>
      </c>
      <c r="B58" s="74">
        <v>2.44</v>
      </c>
      <c r="C58" s="30">
        <v>0.4</v>
      </c>
      <c r="D58" s="33">
        <f t="shared" si="8"/>
        <v>16.393442622950822</v>
      </c>
      <c r="E58" s="38">
        <v>0.236</v>
      </c>
      <c r="F58" s="53">
        <f t="shared" si="0"/>
        <v>0.16400000000000003</v>
      </c>
      <c r="G58" s="58">
        <v>7.3</v>
      </c>
      <c r="H58" s="38">
        <v>5.665</v>
      </c>
      <c r="I58" s="120">
        <f t="shared" si="2"/>
        <v>1.6349999999999998</v>
      </c>
      <c r="J58" s="30">
        <f t="shared" si="4"/>
        <v>182.5</v>
      </c>
      <c r="K58" s="38">
        <f t="shared" si="5"/>
        <v>240.04237288135596</v>
      </c>
      <c r="L58" s="57">
        <f t="shared" si="3"/>
        <v>-57.54237288135596</v>
      </c>
    </row>
    <row r="59" spans="1:12" s="2" customFormat="1" ht="15" hidden="1">
      <c r="A59" s="48" t="s">
        <v>74</v>
      </c>
      <c r="B59" s="74">
        <v>0.53</v>
      </c>
      <c r="C59" s="30"/>
      <c r="D59" s="33">
        <f t="shared" si="8"/>
        <v>0</v>
      </c>
      <c r="E59" s="38">
        <v>0.012</v>
      </c>
      <c r="F59" s="53">
        <f t="shared" si="0"/>
        <v>-0.012</v>
      </c>
      <c r="G59" s="58"/>
      <c r="H59" s="38">
        <v>0.237</v>
      </c>
      <c r="I59" s="120">
        <f t="shared" si="2"/>
        <v>-0.237</v>
      </c>
      <c r="J59" s="30">
        <f t="shared" si="4"/>
      </c>
      <c r="K59" s="38">
        <f t="shared" si="5"/>
        <v>197.5</v>
      </c>
      <c r="L59" s="57" t="e">
        <f t="shared" si="3"/>
        <v>#VALUE!</v>
      </c>
    </row>
    <row r="60" spans="1:12" s="2" customFormat="1" ht="15">
      <c r="A60" s="48" t="s">
        <v>35</v>
      </c>
      <c r="B60" s="74">
        <v>0.95</v>
      </c>
      <c r="C60" s="30">
        <v>0.09</v>
      </c>
      <c r="D60" s="33">
        <f t="shared" si="8"/>
        <v>9.473684210526317</v>
      </c>
      <c r="E60" s="38">
        <v>0.48</v>
      </c>
      <c r="F60" s="53">
        <f t="shared" si="0"/>
        <v>-0.39</v>
      </c>
      <c r="G60" s="58">
        <v>3.1</v>
      </c>
      <c r="H60" s="38">
        <v>6.4</v>
      </c>
      <c r="I60" s="120">
        <f t="shared" si="2"/>
        <v>-3.3000000000000003</v>
      </c>
      <c r="J60" s="30">
        <f t="shared" si="4"/>
        <v>344.4444444444445</v>
      </c>
      <c r="K60" s="38">
        <f t="shared" si="5"/>
        <v>133.33333333333334</v>
      </c>
      <c r="L60" s="57">
        <f t="shared" si="3"/>
        <v>211.11111111111117</v>
      </c>
    </row>
    <row r="61" spans="1:12" s="2" customFormat="1" ht="15">
      <c r="A61" s="48" t="s">
        <v>94</v>
      </c>
      <c r="B61" s="74">
        <v>1.3599999999999999</v>
      </c>
      <c r="C61" s="30">
        <v>0.145</v>
      </c>
      <c r="D61" s="33">
        <f>C61/B61*100</f>
        <v>10.661764705882353</v>
      </c>
      <c r="E61" s="38">
        <v>0.048</v>
      </c>
      <c r="F61" s="53">
        <f>C61-E61</f>
        <v>0.09699999999999999</v>
      </c>
      <c r="G61" s="58">
        <v>3.543</v>
      </c>
      <c r="H61" s="38">
        <v>1.633</v>
      </c>
      <c r="I61" s="120">
        <f>G61-H61</f>
        <v>1.9100000000000001</v>
      </c>
      <c r="J61" s="30">
        <f t="shared" si="4"/>
        <v>244.34482758620692</v>
      </c>
      <c r="K61" s="38">
        <f t="shared" si="5"/>
        <v>340.20833333333337</v>
      </c>
      <c r="L61" s="57">
        <f t="shared" si="3"/>
        <v>-95.86350574712645</v>
      </c>
    </row>
    <row r="62" spans="1:12" s="2" customFormat="1" ht="15">
      <c r="A62" s="48" t="s">
        <v>36</v>
      </c>
      <c r="B62" s="74">
        <v>0.26</v>
      </c>
      <c r="C62" s="118">
        <v>0.01</v>
      </c>
      <c r="D62" s="33">
        <f t="shared" si="8"/>
        <v>3.8461538461538463</v>
      </c>
      <c r="E62" s="38">
        <v>0.0087</v>
      </c>
      <c r="F62" s="53">
        <f t="shared" si="0"/>
        <v>0.0013000000000000008</v>
      </c>
      <c r="G62" s="58">
        <v>0.332</v>
      </c>
      <c r="H62" s="38">
        <v>0.2</v>
      </c>
      <c r="I62" s="120">
        <f t="shared" si="2"/>
        <v>0.132</v>
      </c>
      <c r="J62" s="30">
        <f t="shared" si="4"/>
        <v>332</v>
      </c>
      <c r="K62" s="38">
        <f t="shared" si="5"/>
        <v>229.8850574712644</v>
      </c>
      <c r="L62" s="57">
        <f t="shared" si="3"/>
        <v>102.11494252873561</v>
      </c>
    </row>
    <row r="63" spans="1:12" s="2" customFormat="1" ht="15">
      <c r="A63" s="48" t="s">
        <v>75</v>
      </c>
      <c r="B63" s="74">
        <v>0.98</v>
      </c>
      <c r="C63" s="30">
        <v>0.142</v>
      </c>
      <c r="D63" s="33">
        <f t="shared" si="8"/>
        <v>14.489795918367346</v>
      </c>
      <c r="E63" s="38">
        <v>0.075</v>
      </c>
      <c r="F63" s="53">
        <f t="shared" si="0"/>
        <v>0.06699999999999999</v>
      </c>
      <c r="G63" s="58">
        <v>2.5</v>
      </c>
      <c r="H63" s="38">
        <v>3.812</v>
      </c>
      <c r="I63" s="120">
        <f t="shared" si="2"/>
        <v>-1.3119999999999998</v>
      </c>
      <c r="J63" s="30">
        <f t="shared" si="4"/>
        <v>176.05633802816902</v>
      </c>
      <c r="K63" s="38">
        <f t="shared" si="5"/>
        <v>508.26666666666665</v>
      </c>
      <c r="L63" s="57">
        <f t="shared" si="3"/>
        <v>-332.21032863849763</v>
      </c>
    </row>
    <row r="64" spans="1:12" s="2" customFormat="1" ht="15">
      <c r="A64" s="48" t="s">
        <v>37</v>
      </c>
      <c r="B64" s="74">
        <v>2.19</v>
      </c>
      <c r="C64" s="30">
        <v>0.6</v>
      </c>
      <c r="D64" s="33">
        <f t="shared" si="8"/>
        <v>27.397260273972602</v>
      </c>
      <c r="E64" s="38">
        <v>0.57</v>
      </c>
      <c r="F64" s="53">
        <f t="shared" si="0"/>
        <v>0.030000000000000027</v>
      </c>
      <c r="G64" s="58">
        <v>17.93</v>
      </c>
      <c r="H64" s="38">
        <v>17.89</v>
      </c>
      <c r="I64" s="120">
        <f t="shared" si="2"/>
        <v>0.03999999999999915</v>
      </c>
      <c r="J64" s="30">
        <f t="shared" si="4"/>
        <v>298.8333333333333</v>
      </c>
      <c r="K64" s="38">
        <f t="shared" si="5"/>
        <v>313.85964912280707</v>
      </c>
      <c r="L64" s="57">
        <f t="shared" si="3"/>
        <v>-15.026315789473756</v>
      </c>
    </row>
    <row r="65" spans="1:12" s="2" customFormat="1" ht="15">
      <c r="A65" s="48" t="s">
        <v>38</v>
      </c>
      <c r="B65" s="74">
        <v>1.07</v>
      </c>
      <c r="C65" s="118">
        <v>0.033</v>
      </c>
      <c r="D65" s="33">
        <f t="shared" si="8"/>
        <v>3.08411214953271</v>
      </c>
      <c r="E65" s="38">
        <v>0.077</v>
      </c>
      <c r="F65" s="53">
        <f t="shared" si="0"/>
        <v>-0.044</v>
      </c>
      <c r="G65" s="58">
        <v>0.604</v>
      </c>
      <c r="H65" s="38">
        <v>2.07</v>
      </c>
      <c r="I65" s="120">
        <f t="shared" si="2"/>
        <v>-1.4659999999999997</v>
      </c>
      <c r="J65" s="30">
        <f t="shared" si="4"/>
        <v>183.030303030303</v>
      </c>
      <c r="K65" s="38">
        <f t="shared" si="5"/>
        <v>268.8311688311688</v>
      </c>
      <c r="L65" s="57">
        <f t="shared" si="3"/>
        <v>-85.80086580086578</v>
      </c>
    </row>
    <row r="66" spans="1:12" s="2" customFormat="1" ht="15">
      <c r="A66" s="45" t="s">
        <v>39</v>
      </c>
      <c r="B66" s="74">
        <v>3.59</v>
      </c>
      <c r="C66" s="30">
        <v>0.77</v>
      </c>
      <c r="D66" s="33">
        <f t="shared" si="8"/>
        <v>21.448467966573816</v>
      </c>
      <c r="E66" s="38">
        <v>0.811</v>
      </c>
      <c r="F66" s="53">
        <f t="shared" si="0"/>
        <v>-0.041000000000000036</v>
      </c>
      <c r="G66" s="58">
        <v>26.6</v>
      </c>
      <c r="H66" s="38">
        <v>13.884</v>
      </c>
      <c r="I66" s="120">
        <f t="shared" si="2"/>
        <v>12.716000000000001</v>
      </c>
      <c r="J66" s="30">
        <f t="shared" si="4"/>
        <v>345.4545454545455</v>
      </c>
      <c r="K66" s="38">
        <f t="shared" si="5"/>
        <v>171.19605425400738</v>
      </c>
      <c r="L66" s="57">
        <f t="shared" si="3"/>
        <v>174.25849120053812</v>
      </c>
    </row>
    <row r="67" spans="1:12" s="2" customFormat="1" ht="15">
      <c r="A67" s="45" t="s">
        <v>40</v>
      </c>
      <c r="B67" s="74">
        <v>7.95</v>
      </c>
      <c r="C67" s="27">
        <v>3.05</v>
      </c>
      <c r="D67" s="33">
        <f t="shared" si="8"/>
        <v>38.36477987421383</v>
      </c>
      <c r="E67" s="33">
        <v>3.1</v>
      </c>
      <c r="F67" s="79">
        <f t="shared" si="0"/>
        <v>-0.050000000000000266</v>
      </c>
      <c r="G67" s="137">
        <v>70.7</v>
      </c>
      <c r="H67" s="33">
        <v>64.3</v>
      </c>
      <c r="I67" s="120">
        <f t="shared" si="2"/>
        <v>6.400000000000006</v>
      </c>
      <c r="J67" s="30">
        <f t="shared" si="4"/>
        <v>231.8032786885246</v>
      </c>
      <c r="K67" s="38">
        <f t="shared" si="5"/>
        <v>207.4193548387097</v>
      </c>
      <c r="L67" s="57">
        <f t="shared" si="3"/>
        <v>24.38392384981492</v>
      </c>
    </row>
    <row r="68" spans="1:12" s="2" customFormat="1" ht="15">
      <c r="A68" s="48" t="s">
        <v>41</v>
      </c>
      <c r="B68" s="74">
        <v>1.6800000000000002</v>
      </c>
      <c r="C68" s="30">
        <v>0.1765</v>
      </c>
      <c r="D68" s="33">
        <f t="shared" si="8"/>
        <v>10.50595238095238</v>
      </c>
      <c r="E68" s="38">
        <v>0.3855</v>
      </c>
      <c r="F68" s="53">
        <f t="shared" si="0"/>
        <v>-0.20900000000000002</v>
      </c>
      <c r="G68" s="58">
        <v>3.738</v>
      </c>
      <c r="H68" s="38">
        <v>8.924</v>
      </c>
      <c r="I68" s="120">
        <f t="shared" si="2"/>
        <v>-5.186</v>
      </c>
      <c r="J68" s="30">
        <f t="shared" si="4"/>
        <v>211.78470254957506</v>
      </c>
      <c r="K68" s="38">
        <f t="shared" si="5"/>
        <v>231.49156939040208</v>
      </c>
      <c r="L68" s="57">
        <f t="shared" si="3"/>
        <v>-19.70686684082702</v>
      </c>
    </row>
    <row r="69" spans="1:12" s="15" customFormat="1" ht="15.75">
      <c r="A69" s="47" t="s">
        <v>76</v>
      </c>
      <c r="B69" s="73">
        <v>4.7700000000000005</v>
      </c>
      <c r="C69" s="29">
        <f>SUM(C70:C75)-C73-C74</f>
        <v>1.399</v>
      </c>
      <c r="D69" s="32">
        <f t="shared" si="8"/>
        <v>29.32914046121593</v>
      </c>
      <c r="E69" s="161">
        <v>1.2530000000000001</v>
      </c>
      <c r="F69" s="180">
        <f t="shared" si="0"/>
        <v>0.1459999999999999</v>
      </c>
      <c r="G69" s="52">
        <f>SUM(G70:G75)-G73-G74</f>
        <v>37.080999999999996</v>
      </c>
      <c r="H69" s="37">
        <v>43.443000000000005</v>
      </c>
      <c r="I69" s="119">
        <f t="shared" si="2"/>
        <v>-6.362000000000009</v>
      </c>
      <c r="J69" s="29">
        <f t="shared" si="4"/>
        <v>265.0536097212294</v>
      </c>
      <c r="K69" s="37">
        <f t="shared" si="5"/>
        <v>346.7118914604948</v>
      </c>
      <c r="L69" s="56">
        <f t="shared" si="3"/>
        <v>-81.65828173926542</v>
      </c>
    </row>
    <row r="70" spans="1:12" s="2" customFormat="1" ht="15">
      <c r="A70" s="48" t="s">
        <v>77</v>
      </c>
      <c r="B70" s="74">
        <v>0.87</v>
      </c>
      <c r="C70" s="30">
        <v>0.265</v>
      </c>
      <c r="D70" s="33">
        <f t="shared" si="8"/>
        <v>30.45977011494253</v>
      </c>
      <c r="E70" s="38">
        <v>0.16</v>
      </c>
      <c r="F70" s="117">
        <f t="shared" si="0"/>
        <v>0.10500000000000001</v>
      </c>
      <c r="G70" s="58">
        <v>5.944</v>
      </c>
      <c r="H70" s="38">
        <v>9.46</v>
      </c>
      <c r="I70" s="120">
        <f t="shared" si="2"/>
        <v>-3.516000000000001</v>
      </c>
      <c r="J70" s="30">
        <f t="shared" si="4"/>
        <v>224.30188679245282</v>
      </c>
      <c r="K70" s="38">
        <f t="shared" si="5"/>
        <v>591.2500000000001</v>
      </c>
      <c r="L70" s="57">
        <f t="shared" si="3"/>
        <v>-366.9481132075473</v>
      </c>
    </row>
    <row r="71" spans="1:12" s="2" customFormat="1" ht="15">
      <c r="A71" s="48" t="s">
        <v>42</v>
      </c>
      <c r="B71" s="74">
        <v>1.4100000000000001</v>
      </c>
      <c r="C71" s="30">
        <v>0.351</v>
      </c>
      <c r="D71" s="33">
        <f t="shared" si="8"/>
        <v>24.893617021276594</v>
      </c>
      <c r="E71" s="38">
        <v>0.268</v>
      </c>
      <c r="F71" s="53">
        <f t="shared" si="0"/>
        <v>0.08299999999999996</v>
      </c>
      <c r="G71" s="58">
        <v>7.698</v>
      </c>
      <c r="H71" s="38">
        <v>8.492</v>
      </c>
      <c r="I71" s="120">
        <f aca="true" t="shared" si="9" ref="I71:I103">G71-H71</f>
        <v>-0.7940000000000005</v>
      </c>
      <c r="J71" s="30">
        <f t="shared" si="4"/>
        <v>219.31623931623935</v>
      </c>
      <c r="K71" s="38">
        <f t="shared" si="5"/>
        <v>316.86567164179104</v>
      </c>
      <c r="L71" s="57">
        <f aca="true" t="shared" si="10" ref="L71:L103">J71-K71</f>
        <v>-97.54943232555169</v>
      </c>
    </row>
    <row r="72" spans="1:12" s="2" customFormat="1" ht="15">
      <c r="A72" s="48" t="s">
        <v>43</v>
      </c>
      <c r="B72" s="74">
        <v>1.3</v>
      </c>
      <c r="C72" s="30">
        <v>0.477</v>
      </c>
      <c r="D72" s="33">
        <f t="shared" si="8"/>
        <v>36.69230769230769</v>
      </c>
      <c r="E72" s="38">
        <v>0.515</v>
      </c>
      <c r="F72" s="53">
        <f aca="true" t="shared" si="11" ref="F72:F103">C72-E72</f>
        <v>-0.038000000000000034</v>
      </c>
      <c r="G72" s="58">
        <v>17.4</v>
      </c>
      <c r="H72" s="38">
        <v>18.873</v>
      </c>
      <c r="I72" s="120">
        <f t="shared" si="9"/>
        <v>-1.4730000000000025</v>
      </c>
      <c r="J72" s="30">
        <f aca="true" t="shared" si="12" ref="J72:J103">IF(C72&gt;0,G72/C72*10,"")</f>
        <v>364.7798742138365</v>
      </c>
      <c r="K72" s="38">
        <f aca="true" t="shared" si="13" ref="K72:K103">IF(E72&gt;0,H72/E72*10,"")</f>
        <v>366.46601941747576</v>
      </c>
      <c r="L72" s="57">
        <f t="shared" si="10"/>
        <v>-1.6861452036392848</v>
      </c>
    </row>
    <row r="73" spans="1:12" s="2" customFormat="1" ht="15" hidden="1">
      <c r="A73" s="48" t="s">
        <v>78</v>
      </c>
      <c r="B73" s="74">
        <v>0.01</v>
      </c>
      <c r="C73" s="118"/>
      <c r="D73" s="33">
        <f t="shared" si="8"/>
        <v>0</v>
      </c>
      <c r="E73" s="38"/>
      <c r="F73" s="117">
        <f t="shared" si="11"/>
        <v>0</v>
      </c>
      <c r="G73" s="58"/>
      <c r="H73" s="38"/>
      <c r="I73" s="120">
        <f t="shared" si="9"/>
        <v>0</v>
      </c>
      <c r="J73" s="30">
        <f t="shared" si="12"/>
      </c>
      <c r="K73" s="38">
        <f t="shared" si="13"/>
      </c>
      <c r="L73" s="57" t="e">
        <f t="shared" si="10"/>
        <v>#VALUE!</v>
      </c>
    </row>
    <row r="74" spans="1:12" s="2" customFormat="1" ht="15" hidden="1">
      <c r="A74" s="48" t="s">
        <v>79</v>
      </c>
      <c r="B74" s="74">
        <v>0</v>
      </c>
      <c r="C74" s="118"/>
      <c r="D74" s="33" t="e">
        <f t="shared" si="8"/>
        <v>#DIV/0!</v>
      </c>
      <c r="E74" s="38"/>
      <c r="F74" s="117">
        <f t="shared" si="11"/>
        <v>0</v>
      </c>
      <c r="G74" s="58"/>
      <c r="H74" s="38"/>
      <c r="I74" s="120">
        <f t="shared" si="9"/>
        <v>0</v>
      </c>
      <c r="J74" s="30">
        <f t="shared" si="12"/>
      </c>
      <c r="K74" s="38">
        <f t="shared" si="13"/>
      </c>
      <c r="L74" s="57" t="e">
        <f t="shared" si="10"/>
        <v>#VALUE!</v>
      </c>
    </row>
    <row r="75" spans="1:12" s="2" customFormat="1" ht="15">
      <c r="A75" s="48" t="s">
        <v>44</v>
      </c>
      <c r="B75" s="74">
        <v>1.2000000000000002</v>
      </c>
      <c r="C75" s="30">
        <v>0.306</v>
      </c>
      <c r="D75" s="33">
        <f t="shared" si="8"/>
        <v>25.499999999999996</v>
      </c>
      <c r="E75" s="38">
        <v>0.31</v>
      </c>
      <c r="F75" s="53">
        <f t="shared" si="11"/>
        <v>-0.0040000000000000036</v>
      </c>
      <c r="G75" s="58">
        <v>6.039</v>
      </c>
      <c r="H75" s="38">
        <v>6.618</v>
      </c>
      <c r="I75" s="120">
        <f t="shared" si="9"/>
        <v>-0.5790000000000006</v>
      </c>
      <c r="J75" s="30">
        <f t="shared" si="12"/>
        <v>197.35294117647058</v>
      </c>
      <c r="K75" s="38">
        <f t="shared" si="13"/>
        <v>213.48387096774195</v>
      </c>
      <c r="L75" s="57">
        <f t="shared" si="10"/>
        <v>-16.13092979127137</v>
      </c>
    </row>
    <row r="76" spans="1:12" s="15" customFormat="1" ht="15.75">
      <c r="A76" s="47" t="s">
        <v>45</v>
      </c>
      <c r="B76" s="73">
        <v>10.01</v>
      </c>
      <c r="C76" s="29">
        <f>SUM(C77:C92)-C83-C84-C92</f>
        <v>2.45</v>
      </c>
      <c r="D76" s="32">
        <f t="shared" si="8"/>
        <v>24.475524475524477</v>
      </c>
      <c r="E76" s="37">
        <v>2.447</v>
      </c>
      <c r="F76" s="51">
        <f t="shared" si="11"/>
        <v>0.0030000000000001137</v>
      </c>
      <c r="G76" s="52">
        <f>SUM(G77:G92)-G83-G84-G92</f>
        <v>54.912</v>
      </c>
      <c r="H76" s="37">
        <v>56.844</v>
      </c>
      <c r="I76" s="119">
        <f t="shared" si="9"/>
        <v>-1.9320000000000022</v>
      </c>
      <c r="J76" s="29">
        <f t="shared" si="12"/>
        <v>224.13061224489795</v>
      </c>
      <c r="K76" s="37">
        <f t="shared" si="13"/>
        <v>232.3007764609726</v>
      </c>
      <c r="L76" s="56">
        <f t="shared" si="10"/>
        <v>-8.170164216074653</v>
      </c>
    </row>
    <row r="77" spans="1:12" s="2" customFormat="1" ht="15" hidden="1">
      <c r="A77" s="48" t="s">
        <v>80</v>
      </c>
      <c r="B77" s="74">
        <v>0.02</v>
      </c>
      <c r="C77" s="30"/>
      <c r="D77" s="33">
        <f t="shared" si="8"/>
        <v>0</v>
      </c>
      <c r="E77" s="38"/>
      <c r="F77" s="53">
        <f t="shared" si="11"/>
        <v>0</v>
      </c>
      <c r="G77" s="58"/>
      <c r="H77" s="38"/>
      <c r="I77" s="120">
        <f t="shared" si="9"/>
        <v>0</v>
      </c>
      <c r="J77" s="30">
        <f t="shared" si="12"/>
      </c>
      <c r="K77" s="38">
        <f t="shared" si="13"/>
      </c>
      <c r="L77" s="57" t="e">
        <f t="shared" si="10"/>
        <v>#VALUE!</v>
      </c>
    </row>
    <row r="78" spans="1:12" s="2" customFormat="1" ht="15" hidden="1">
      <c r="A78" s="48" t="s">
        <v>81</v>
      </c>
      <c r="B78" s="74">
        <v>0.53</v>
      </c>
      <c r="C78" s="30"/>
      <c r="D78" s="33">
        <f t="shared" si="8"/>
        <v>0</v>
      </c>
      <c r="E78" s="38">
        <v>0.11</v>
      </c>
      <c r="F78" s="53">
        <f t="shared" si="11"/>
        <v>-0.11</v>
      </c>
      <c r="G78" s="58"/>
      <c r="H78" s="38">
        <v>2.9</v>
      </c>
      <c r="I78" s="120">
        <f t="shared" si="9"/>
        <v>-2.9</v>
      </c>
      <c r="J78" s="30">
        <f t="shared" si="12"/>
      </c>
      <c r="K78" s="38">
        <f t="shared" si="13"/>
        <v>263.6363636363636</v>
      </c>
      <c r="L78" s="57" t="e">
        <f t="shared" si="10"/>
        <v>#VALUE!</v>
      </c>
    </row>
    <row r="79" spans="1:12" s="2" customFormat="1" ht="15" hidden="1">
      <c r="A79" s="48" t="s">
        <v>82</v>
      </c>
      <c r="B79" s="74">
        <v>0.11</v>
      </c>
      <c r="C79" s="30"/>
      <c r="D79" s="33">
        <f t="shared" si="8"/>
        <v>0</v>
      </c>
      <c r="E79" s="38"/>
      <c r="F79" s="53">
        <f t="shared" si="11"/>
        <v>0</v>
      </c>
      <c r="G79" s="58"/>
      <c r="H79" s="38"/>
      <c r="I79" s="120">
        <f t="shared" si="9"/>
        <v>0</v>
      </c>
      <c r="J79" s="30">
        <f t="shared" si="12"/>
      </c>
      <c r="K79" s="38">
        <f t="shared" si="13"/>
      </c>
      <c r="L79" s="57" t="e">
        <f t="shared" si="10"/>
        <v>#VALUE!</v>
      </c>
    </row>
    <row r="80" spans="1:12" s="2" customFormat="1" ht="15">
      <c r="A80" s="48" t="s">
        <v>83</v>
      </c>
      <c r="B80" s="74">
        <v>0.53</v>
      </c>
      <c r="C80" s="30">
        <v>0.173</v>
      </c>
      <c r="D80" s="33">
        <f t="shared" si="8"/>
        <v>32.64150943396226</v>
      </c>
      <c r="E80" s="38">
        <v>0.216</v>
      </c>
      <c r="F80" s="53">
        <f t="shared" si="11"/>
        <v>-0.04300000000000001</v>
      </c>
      <c r="G80" s="58">
        <v>1.594</v>
      </c>
      <c r="H80" s="38">
        <v>3.4</v>
      </c>
      <c r="I80" s="120">
        <f t="shared" si="9"/>
        <v>-1.8059999999999998</v>
      </c>
      <c r="J80" s="30">
        <f t="shared" si="12"/>
        <v>92.13872832369944</v>
      </c>
      <c r="K80" s="38">
        <f t="shared" si="13"/>
        <v>157.4074074074074</v>
      </c>
      <c r="L80" s="57">
        <f t="shared" si="10"/>
        <v>-65.26867908370795</v>
      </c>
    </row>
    <row r="81" spans="1:12" s="2" customFormat="1" ht="15">
      <c r="A81" s="48" t="s">
        <v>46</v>
      </c>
      <c r="B81" s="74">
        <v>1.3</v>
      </c>
      <c r="C81" s="30">
        <v>0.75</v>
      </c>
      <c r="D81" s="33">
        <f t="shared" si="8"/>
        <v>57.692307692307686</v>
      </c>
      <c r="E81" s="38">
        <v>0.28</v>
      </c>
      <c r="F81" s="53">
        <f t="shared" si="11"/>
        <v>0.47</v>
      </c>
      <c r="G81" s="58">
        <v>14.8</v>
      </c>
      <c r="H81" s="38">
        <v>5.43</v>
      </c>
      <c r="I81" s="120">
        <f t="shared" si="9"/>
        <v>9.370000000000001</v>
      </c>
      <c r="J81" s="30">
        <f t="shared" si="12"/>
        <v>197.33333333333334</v>
      </c>
      <c r="K81" s="38">
        <f t="shared" si="13"/>
        <v>193.9285714285714</v>
      </c>
      <c r="L81" s="57">
        <f t="shared" si="10"/>
        <v>3.404761904761955</v>
      </c>
    </row>
    <row r="82" spans="1:12" s="2" customFormat="1" ht="15">
      <c r="A82" s="48" t="s">
        <v>47</v>
      </c>
      <c r="B82" s="74">
        <v>1.55</v>
      </c>
      <c r="C82" s="30">
        <v>0.119</v>
      </c>
      <c r="D82" s="33">
        <f t="shared" si="8"/>
        <v>7.677419354838709</v>
      </c>
      <c r="E82" s="38">
        <v>0.17</v>
      </c>
      <c r="F82" s="53">
        <f t="shared" si="11"/>
        <v>-0.05100000000000002</v>
      </c>
      <c r="G82" s="58">
        <v>2.508</v>
      </c>
      <c r="H82" s="38">
        <v>3.44</v>
      </c>
      <c r="I82" s="120">
        <f t="shared" si="9"/>
        <v>-0.9319999999999999</v>
      </c>
      <c r="J82" s="30">
        <f t="shared" si="12"/>
        <v>210.7563025210084</v>
      </c>
      <c r="K82" s="38">
        <f t="shared" si="13"/>
        <v>202.35294117647058</v>
      </c>
      <c r="L82" s="57">
        <f t="shared" si="10"/>
        <v>8.403361344537814</v>
      </c>
    </row>
    <row r="83" spans="1:12" s="2" customFormat="1" ht="15" hidden="1">
      <c r="A83" s="48" t="s">
        <v>84</v>
      </c>
      <c r="B83" s="74">
        <v>0</v>
      </c>
      <c r="C83" s="30"/>
      <c r="D83" s="33" t="e">
        <f t="shared" si="8"/>
        <v>#DIV/0!</v>
      </c>
      <c r="E83" s="38"/>
      <c r="F83" s="53">
        <f t="shared" si="11"/>
        <v>0</v>
      </c>
      <c r="G83" s="58"/>
      <c r="H83" s="38"/>
      <c r="I83" s="120">
        <f t="shared" si="9"/>
        <v>0</v>
      </c>
      <c r="J83" s="30">
        <f t="shared" si="12"/>
      </c>
      <c r="K83" s="38">
        <f t="shared" si="13"/>
      </c>
      <c r="L83" s="57" t="e">
        <f t="shared" si="10"/>
        <v>#VALUE!</v>
      </c>
    </row>
    <row r="84" spans="1:12" s="2" customFormat="1" ht="15" hidden="1">
      <c r="A84" s="48" t="s">
        <v>85</v>
      </c>
      <c r="B84" s="74">
        <v>0</v>
      </c>
      <c r="C84" s="30"/>
      <c r="D84" s="33" t="e">
        <f t="shared" si="8"/>
        <v>#DIV/0!</v>
      </c>
      <c r="E84" s="38"/>
      <c r="F84" s="53">
        <f t="shared" si="11"/>
        <v>0</v>
      </c>
      <c r="G84" s="58"/>
      <c r="H84" s="38"/>
      <c r="I84" s="120">
        <f t="shared" si="9"/>
        <v>0</v>
      </c>
      <c r="J84" s="30">
        <f t="shared" si="12"/>
      </c>
      <c r="K84" s="38">
        <f t="shared" si="13"/>
      </c>
      <c r="L84" s="57" t="e">
        <f t="shared" si="10"/>
        <v>#VALUE!</v>
      </c>
    </row>
    <row r="85" spans="1:12" s="2" customFormat="1" ht="15">
      <c r="A85" s="48" t="s">
        <v>48</v>
      </c>
      <c r="B85" s="74">
        <v>1.0899999999999999</v>
      </c>
      <c r="C85" s="30">
        <v>0.2</v>
      </c>
      <c r="D85" s="33">
        <f t="shared" si="8"/>
        <v>18.348623853211013</v>
      </c>
      <c r="E85" s="38">
        <v>0.3</v>
      </c>
      <c r="F85" s="53">
        <f t="shared" si="11"/>
        <v>-0.09999999999999998</v>
      </c>
      <c r="G85" s="58">
        <v>6.8</v>
      </c>
      <c r="H85" s="38">
        <v>4.9</v>
      </c>
      <c r="I85" s="120">
        <f t="shared" si="9"/>
        <v>1.8999999999999995</v>
      </c>
      <c r="J85" s="30">
        <f t="shared" si="12"/>
        <v>340</v>
      </c>
      <c r="K85" s="38">
        <f t="shared" si="13"/>
        <v>163.33333333333337</v>
      </c>
      <c r="L85" s="57">
        <f t="shared" si="10"/>
        <v>176.66666666666663</v>
      </c>
    </row>
    <row r="86" spans="1:12" s="2" customFormat="1" ht="15" hidden="1">
      <c r="A86" s="48" t="s">
        <v>86</v>
      </c>
      <c r="B86" s="74">
        <v>0</v>
      </c>
      <c r="C86" s="30"/>
      <c r="D86" s="33" t="e">
        <f t="shared" si="8"/>
        <v>#DIV/0!</v>
      </c>
      <c r="E86" s="38"/>
      <c r="F86" s="53">
        <f t="shared" si="11"/>
        <v>0</v>
      </c>
      <c r="G86" s="58"/>
      <c r="H86" s="38"/>
      <c r="I86" s="120">
        <f t="shared" si="9"/>
        <v>0</v>
      </c>
      <c r="J86" s="30">
        <f t="shared" si="12"/>
      </c>
      <c r="K86" s="38">
        <f t="shared" si="13"/>
      </c>
      <c r="L86" s="57" t="e">
        <f t="shared" si="10"/>
        <v>#VALUE!</v>
      </c>
    </row>
    <row r="87" spans="1:12" s="2" customFormat="1" ht="15">
      <c r="A87" s="48" t="s">
        <v>49</v>
      </c>
      <c r="B87" s="74">
        <v>1.28</v>
      </c>
      <c r="C87" s="30">
        <v>0.198</v>
      </c>
      <c r="D87" s="33">
        <f t="shared" si="8"/>
        <v>15.46875</v>
      </c>
      <c r="E87" s="38">
        <v>0.385</v>
      </c>
      <c r="F87" s="53">
        <f t="shared" si="11"/>
        <v>-0.187</v>
      </c>
      <c r="G87" s="58">
        <v>5.929</v>
      </c>
      <c r="H87" s="38">
        <v>12.624</v>
      </c>
      <c r="I87" s="120">
        <f t="shared" si="9"/>
        <v>-6.695</v>
      </c>
      <c r="J87" s="30">
        <f t="shared" si="12"/>
        <v>299.44444444444446</v>
      </c>
      <c r="K87" s="38">
        <f t="shared" si="13"/>
        <v>327.8961038961039</v>
      </c>
      <c r="L87" s="57">
        <f t="shared" si="10"/>
        <v>-28.451659451659452</v>
      </c>
    </row>
    <row r="88" spans="1:12" s="2" customFormat="1" ht="15">
      <c r="A88" s="48" t="s">
        <v>50</v>
      </c>
      <c r="B88" s="74">
        <v>0.9500000000000001</v>
      </c>
      <c r="C88" s="30">
        <v>0.132</v>
      </c>
      <c r="D88" s="33">
        <f t="shared" si="8"/>
        <v>13.894736842105262</v>
      </c>
      <c r="E88" s="38">
        <v>0.36</v>
      </c>
      <c r="F88" s="53">
        <f t="shared" si="11"/>
        <v>-0.22799999999999998</v>
      </c>
      <c r="G88" s="58">
        <v>4.89</v>
      </c>
      <c r="H88" s="38">
        <v>10.9</v>
      </c>
      <c r="I88" s="120">
        <f t="shared" si="9"/>
        <v>-6.010000000000001</v>
      </c>
      <c r="J88" s="30">
        <f t="shared" si="12"/>
        <v>370.4545454545454</v>
      </c>
      <c r="K88" s="38">
        <f t="shared" si="13"/>
        <v>302.77777777777777</v>
      </c>
      <c r="L88" s="57">
        <f t="shared" si="10"/>
        <v>67.67676767676761</v>
      </c>
    </row>
    <row r="89" spans="1:12" s="2" customFormat="1" ht="15">
      <c r="A89" s="48" t="s">
        <v>51</v>
      </c>
      <c r="B89" s="74">
        <v>1.88</v>
      </c>
      <c r="C89" s="30">
        <v>0.7</v>
      </c>
      <c r="D89" s="33">
        <f t="shared" si="8"/>
        <v>37.234042553191486</v>
      </c>
      <c r="E89" s="38">
        <v>0.5</v>
      </c>
      <c r="F89" s="53">
        <f t="shared" si="11"/>
        <v>0.19999999999999996</v>
      </c>
      <c r="G89" s="58">
        <v>14.7</v>
      </c>
      <c r="H89" s="38">
        <v>10</v>
      </c>
      <c r="I89" s="120">
        <f t="shared" si="9"/>
        <v>4.699999999999999</v>
      </c>
      <c r="J89" s="30">
        <f t="shared" si="12"/>
        <v>210</v>
      </c>
      <c r="K89" s="38">
        <f t="shared" si="13"/>
        <v>200</v>
      </c>
      <c r="L89" s="57">
        <f t="shared" si="10"/>
        <v>10</v>
      </c>
    </row>
    <row r="90" spans="1:12" s="2" customFormat="1" ht="15">
      <c r="A90" s="45" t="s">
        <v>52</v>
      </c>
      <c r="B90" s="74">
        <v>0.51</v>
      </c>
      <c r="C90" s="30">
        <v>0.153</v>
      </c>
      <c r="D90" s="33">
        <f t="shared" si="8"/>
        <v>30</v>
      </c>
      <c r="E90" s="38">
        <v>0.101</v>
      </c>
      <c r="F90" s="53">
        <f t="shared" si="11"/>
        <v>0.05199999999999999</v>
      </c>
      <c r="G90" s="58">
        <v>3.4</v>
      </c>
      <c r="H90" s="38">
        <v>2.8</v>
      </c>
      <c r="I90" s="120">
        <f t="shared" si="9"/>
        <v>0.6000000000000001</v>
      </c>
      <c r="J90" s="30">
        <f t="shared" si="12"/>
        <v>222.22222222222223</v>
      </c>
      <c r="K90" s="38">
        <f t="shared" si="13"/>
        <v>277.22772277227716</v>
      </c>
      <c r="L90" s="57">
        <f t="shared" si="10"/>
        <v>-55.00550055005493</v>
      </c>
    </row>
    <row r="91" spans="1:12" s="2" customFormat="1" ht="15">
      <c r="A91" s="48" t="s">
        <v>97</v>
      </c>
      <c r="B91" s="74">
        <v>0.22</v>
      </c>
      <c r="C91" s="118">
        <v>0.025</v>
      </c>
      <c r="D91" s="33">
        <f t="shared" si="8"/>
        <v>11.363636363636365</v>
      </c>
      <c r="E91" s="38">
        <v>0.025</v>
      </c>
      <c r="F91" s="53">
        <f t="shared" si="11"/>
        <v>0</v>
      </c>
      <c r="G91" s="58">
        <v>0.291</v>
      </c>
      <c r="H91" s="38">
        <v>0.45</v>
      </c>
      <c r="I91" s="120">
        <f t="shared" si="9"/>
        <v>-0.15900000000000003</v>
      </c>
      <c r="J91" s="30">
        <f t="shared" si="12"/>
        <v>116.39999999999999</v>
      </c>
      <c r="K91" s="38">
        <f t="shared" si="13"/>
        <v>180</v>
      </c>
      <c r="L91" s="57">
        <f t="shared" si="10"/>
        <v>-63.60000000000001</v>
      </c>
    </row>
    <row r="92" spans="1:12" s="2" customFormat="1" ht="15" hidden="1">
      <c r="A92" s="48" t="s">
        <v>87</v>
      </c>
      <c r="B92" s="74">
        <v>0</v>
      </c>
      <c r="C92" s="30"/>
      <c r="D92" s="33" t="e">
        <f t="shared" si="8"/>
        <v>#DIV/0!</v>
      </c>
      <c r="E92" s="38"/>
      <c r="F92" s="53">
        <f t="shared" si="11"/>
        <v>0</v>
      </c>
      <c r="G92" s="58"/>
      <c r="H92" s="38"/>
      <c r="I92" s="120">
        <f t="shared" si="9"/>
        <v>0</v>
      </c>
      <c r="J92" s="30">
        <f t="shared" si="12"/>
      </c>
      <c r="K92" s="38">
        <f t="shared" si="13"/>
      </c>
      <c r="L92" s="57" t="e">
        <f t="shared" si="10"/>
        <v>#VALUE!</v>
      </c>
    </row>
    <row r="93" spans="1:12" s="15" customFormat="1" ht="15.75">
      <c r="A93" s="47" t="s">
        <v>53</v>
      </c>
      <c r="B93" s="73">
        <v>6.949999999999999</v>
      </c>
      <c r="C93" s="29">
        <f>SUM(C94:C103)-C99</f>
        <v>1.032</v>
      </c>
      <c r="D93" s="32">
        <f t="shared" si="8"/>
        <v>14.848920863309353</v>
      </c>
      <c r="E93" s="37">
        <v>1.3889999999999998</v>
      </c>
      <c r="F93" s="51">
        <f t="shared" si="11"/>
        <v>-0.35699999999999976</v>
      </c>
      <c r="G93" s="52">
        <f>SUM(G94:G103)-G99</f>
        <v>15.119000000000002</v>
      </c>
      <c r="H93" s="37">
        <v>18.714000000000002</v>
      </c>
      <c r="I93" s="119">
        <f t="shared" si="9"/>
        <v>-3.5950000000000006</v>
      </c>
      <c r="J93" s="29">
        <f t="shared" si="12"/>
        <v>146.50193798449612</v>
      </c>
      <c r="K93" s="37">
        <f t="shared" si="13"/>
        <v>134.73002159827217</v>
      </c>
      <c r="L93" s="56">
        <f t="shared" si="10"/>
        <v>11.77191638622395</v>
      </c>
    </row>
    <row r="94" spans="1:12" s="2" customFormat="1" ht="15">
      <c r="A94" s="48" t="s">
        <v>88</v>
      </c>
      <c r="B94" s="74">
        <v>0.7000000000000001</v>
      </c>
      <c r="C94" s="30">
        <v>0.1</v>
      </c>
      <c r="D94" s="33">
        <f t="shared" si="8"/>
        <v>14.285714285714285</v>
      </c>
      <c r="E94" s="38"/>
      <c r="F94" s="53">
        <f t="shared" si="11"/>
        <v>0.1</v>
      </c>
      <c r="G94" s="58">
        <v>1.3</v>
      </c>
      <c r="H94" s="38"/>
      <c r="I94" s="120">
        <f t="shared" si="9"/>
        <v>1.3</v>
      </c>
      <c r="J94" s="30">
        <f t="shared" si="12"/>
        <v>130</v>
      </c>
      <c r="K94" s="38">
        <f t="shared" si="13"/>
      </c>
      <c r="L94" s="57"/>
    </row>
    <row r="95" spans="1:12" s="2" customFormat="1" ht="15">
      <c r="A95" s="48" t="s">
        <v>54</v>
      </c>
      <c r="B95" s="74">
        <v>3.67</v>
      </c>
      <c r="C95" s="30">
        <v>0.559</v>
      </c>
      <c r="D95" s="33">
        <f t="shared" si="8"/>
        <v>15.231607629427796</v>
      </c>
      <c r="E95" s="38">
        <v>1.259</v>
      </c>
      <c r="F95" s="53">
        <v>1.112</v>
      </c>
      <c r="G95" s="58">
        <v>9.782</v>
      </c>
      <c r="H95" s="38">
        <v>16.914</v>
      </c>
      <c r="I95" s="120">
        <f t="shared" si="9"/>
        <v>-7.1320000000000014</v>
      </c>
      <c r="J95" s="30">
        <f t="shared" si="12"/>
        <v>174.99105545617172</v>
      </c>
      <c r="K95" s="38">
        <f t="shared" si="13"/>
        <v>134.34471803018272</v>
      </c>
      <c r="L95" s="57">
        <f t="shared" si="10"/>
        <v>40.646337425989</v>
      </c>
    </row>
    <row r="96" spans="1:12" s="2" customFormat="1" ht="15">
      <c r="A96" s="48" t="s">
        <v>55</v>
      </c>
      <c r="B96" s="74">
        <v>0.52</v>
      </c>
      <c r="C96" s="30">
        <v>0.109</v>
      </c>
      <c r="D96" s="33">
        <f t="shared" si="8"/>
        <v>20.961538461538463</v>
      </c>
      <c r="E96" s="38"/>
      <c r="F96" s="53">
        <f t="shared" si="11"/>
        <v>0.109</v>
      </c>
      <c r="G96" s="58">
        <v>1.094</v>
      </c>
      <c r="H96" s="38"/>
      <c r="I96" s="120">
        <f t="shared" si="9"/>
        <v>1.094</v>
      </c>
      <c r="J96" s="30">
        <f t="shared" si="12"/>
        <v>100.36697247706422</v>
      </c>
      <c r="K96" s="38">
        <f t="shared" si="13"/>
      </c>
      <c r="L96" s="57"/>
    </row>
    <row r="97" spans="1:12" s="2" customFormat="1" ht="15">
      <c r="A97" s="48" t="s">
        <v>56</v>
      </c>
      <c r="B97" s="74">
        <v>0.6799999999999999</v>
      </c>
      <c r="C97" s="30">
        <v>0.224</v>
      </c>
      <c r="D97" s="33">
        <f t="shared" si="8"/>
        <v>32.94117647058824</v>
      </c>
      <c r="E97" s="38">
        <v>0.13</v>
      </c>
      <c r="F97" s="53">
        <f t="shared" si="11"/>
        <v>0.094</v>
      </c>
      <c r="G97" s="58">
        <v>1.864</v>
      </c>
      <c r="H97" s="38">
        <v>1.8</v>
      </c>
      <c r="I97" s="120">
        <f t="shared" si="9"/>
        <v>0.06400000000000006</v>
      </c>
      <c r="J97" s="30">
        <f t="shared" si="12"/>
        <v>83.21428571428571</v>
      </c>
      <c r="K97" s="38">
        <f t="shared" si="13"/>
        <v>138.46153846153845</v>
      </c>
      <c r="L97" s="57">
        <f t="shared" si="10"/>
        <v>-55.247252747252745</v>
      </c>
    </row>
    <row r="98" spans="1:12" s="2" customFormat="1" ht="15" hidden="1">
      <c r="A98" s="48" t="s">
        <v>57</v>
      </c>
      <c r="B98" s="74">
        <v>0.27</v>
      </c>
      <c r="C98" s="30"/>
      <c r="D98" s="18">
        <f t="shared" si="8"/>
        <v>0</v>
      </c>
      <c r="E98" s="38"/>
      <c r="F98" s="66">
        <f t="shared" si="11"/>
        <v>0</v>
      </c>
      <c r="G98" s="58"/>
      <c r="H98" s="38"/>
      <c r="I98" s="68">
        <f t="shared" si="9"/>
        <v>0</v>
      </c>
      <c r="J98" s="30">
        <f t="shared" si="12"/>
      </c>
      <c r="K98" s="38">
        <f t="shared" si="13"/>
      </c>
      <c r="L98" s="57" t="e">
        <f t="shared" si="10"/>
        <v>#VALUE!</v>
      </c>
    </row>
    <row r="99" spans="1:12" s="2" customFormat="1" ht="15" hidden="1">
      <c r="A99" s="48" t="s">
        <v>89</v>
      </c>
      <c r="B99" s="74">
        <v>0</v>
      </c>
      <c r="C99" s="30"/>
      <c r="D99" s="18" t="e">
        <f t="shared" si="8"/>
        <v>#DIV/0!</v>
      </c>
      <c r="E99" s="38"/>
      <c r="F99" s="66">
        <f t="shared" si="11"/>
        <v>0</v>
      </c>
      <c r="G99" s="58"/>
      <c r="H99" s="38"/>
      <c r="I99" s="68">
        <f t="shared" si="9"/>
        <v>0</v>
      </c>
      <c r="J99" s="30">
        <f t="shared" si="12"/>
      </c>
      <c r="K99" s="38">
        <f t="shared" si="13"/>
      </c>
      <c r="L99" s="57" t="e">
        <f t="shared" si="10"/>
        <v>#VALUE!</v>
      </c>
    </row>
    <row r="100" spans="1:12" s="2" customFormat="1" ht="15">
      <c r="A100" s="49" t="s">
        <v>58</v>
      </c>
      <c r="B100" s="80">
        <v>0.06999999999999999</v>
      </c>
      <c r="C100" s="181">
        <v>0.04</v>
      </c>
      <c r="D100" s="81">
        <f t="shared" si="8"/>
        <v>57.14285714285715</v>
      </c>
      <c r="E100" s="41"/>
      <c r="F100" s="99">
        <f t="shared" si="11"/>
        <v>0.04</v>
      </c>
      <c r="G100" s="59">
        <v>1.079</v>
      </c>
      <c r="H100" s="41"/>
      <c r="I100" s="121">
        <f t="shared" si="9"/>
        <v>1.079</v>
      </c>
      <c r="J100" s="39">
        <f t="shared" si="12"/>
        <v>269.75</v>
      </c>
      <c r="K100" s="41">
        <f t="shared" si="13"/>
      </c>
      <c r="L100" s="98"/>
    </row>
    <row r="101" spans="1:12" s="2" customFormat="1" ht="15" hidden="1">
      <c r="A101" s="109" t="s">
        <v>59</v>
      </c>
      <c r="B101" s="113">
        <v>0.7</v>
      </c>
      <c r="C101" s="105"/>
      <c r="D101" s="106">
        <f t="shared" si="8"/>
        <v>0</v>
      </c>
      <c r="E101" s="107"/>
      <c r="F101" s="108">
        <f t="shared" si="11"/>
        <v>0</v>
      </c>
      <c r="G101" s="114"/>
      <c r="H101" s="107"/>
      <c r="I101" s="115">
        <f t="shared" si="9"/>
        <v>0</v>
      </c>
      <c r="J101" s="105">
        <f t="shared" si="12"/>
      </c>
      <c r="K101" s="107">
        <f t="shared" si="13"/>
      </c>
      <c r="L101" s="97" t="e">
        <f t="shared" si="10"/>
        <v>#VALUE!</v>
      </c>
    </row>
    <row r="102" spans="1:12" s="2" customFormat="1" ht="15" hidden="1">
      <c r="A102" s="49" t="s">
        <v>90</v>
      </c>
      <c r="B102" s="96">
        <v>0.32</v>
      </c>
      <c r="C102" s="39"/>
      <c r="D102" s="40">
        <f t="shared" si="8"/>
        <v>0</v>
      </c>
      <c r="E102" s="41"/>
      <c r="F102" s="67">
        <f t="shared" si="11"/>
        <v>0</v>
      </c>
      <c r="G102" s="59"/>
      <c r="H102" s="41"/>
      <c r="I102" s="69">
        <f t="shared" si="9"/>
        <v>0</v>
      </c>
      <c r="J102" s="39">
        <f t="shared" si="12"/>
      </c>
      <c r="K102" s="41">
        <f t="shared" si="13"/>
      </c>
      <c r="L102" s="98" t="e">
        <f t="shared" si="10"/>
        <v>#VALUE!</v>
      </c>
    </row>
    <row r="103" spans="1:12" s="2" customFormat="1" ht="15" hidden="1">
      <c r="A103" s="90" t="s">
        <v>91</v>
      </c>
      <c r="B103" s="91">
        <v>0</v>
      </c>
      <c r="C103" s="92"/>
      <c r="D103" s="100" t="e">
        <f t="shared" si="8"/>
        <v>#DIV/0!</v>
      </c>
      <c r="E103" s="93"/>
      <c r="F103" s="94">
        <f t="shared" si="11"/>
        <v>0</v>
      </c>
      <c r="G103" s="101"/>
      <c r="H103" s="93"/>
      <c r="I103" s="102">
        <f t="shared" si="9"/>
        <v>0</v>
      </c>
      <c r="J103" s="92">
        <f t="shared" si="12"/>
      </c>
      <c r="K103" s="93">
        <f t="shared" si="13"/>
      </c>
      <c r="L103" s="103" t="e">
        <f t="shared" si="10"/>
        <v>#VALUE!</v>
      </c>
    </row>
    <row r="104" s="7" customFormat="1" ht="15" hidden="1">
      <c r="G104" s="8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F109" s="5" t="s">
        <v>111</v>
      </c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6"/>
      <c r="C149" s="196"/>
      <c r="D149" s="196"/>
    </row>
    <row r="150" spans="1:2" s="8" customFormat="1" ht="15.75">
      <c r="A150" s="21"/>
      <c r="B150" s="6"/>
    </row>
    <row r="151" spans="1:4" s="8" customFormat="1" ht="15">
      <c r="A151" s="6"/>
      <c r="B151" s="196"/>
      <c r="C151" s="196"/>
      <c r="D151" s="19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15">
      <c r="A227" s="6"/>
      <c r="B227" s="6"/>
    </row>
    <row r="228" spans="1:2" s="8" customFormat="1" ht="0.75" customHeight="1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pans="1:2" s="8" customFormat="1" ht="15">
      <c r="A265" s="6"/>
      <c r="B265" s="6"/>
    </row>
    <row r="266" s="8" customFormat="1" ht="15"/>
    <row r="267" s="8" customFormat="1" ht="15"/>
    <row r="268" s="8" customFormat="1" ht="15"/>
    <row r="269" s="8" customFormat="1" ht="15"/>
    <row r="270" s="8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51:D151"/>
    <mergeCell ref="A1:L1"/>
    <mergeCell ref="A4:A5"/>
    <mergeCell ref="B4:B5"/>
    <mergeCell ref="C4:F4"/>
    <mergeCell ref="G4:I4"/>
    <mergeCell ref="B149:D149"/>
    <mergeCell ref="J4:L4"/>
  </mergeCells>
  <printOptions horizontalCentered="1"/>
  <pageMargins left="0" right="0" top="0" bottom="0" header="0" footer="0"/>
  <pageSetup horizontalDpi="600" verticalDpi="600" orientation="landscape" paperSize="9" scale="85" r:id="rId2"/>
  <rowBreaks count="1" manualBreakCount="1">
    <brk id="50" max="1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9" sqref="J89"/>
    </sheetView>
  </sheetViews>
  <sheetFormatPr defaultColWidth="9.00390625" defaultRowHeight="12.75"/>
  <cols>
    <col min="1" max="1" width="31.625" style="164" customWidth="1"/>
    <col min="2" max="2" width="20.00390625" style="164" customWidth="1"/>
    <col min="3" max="3" width="11.125" style="164" customWidth="1"/>
    <col min="4" max="4" width="10.625" style="164" customWidth="1"/>
    <col min="5" max="5" width="10.75390625" style="164" customWidth="1"/>
    <col min="6" max="6" width="11.75390625" style="164" customWidth="1"/>
    <col min="7" max="16384" width="9.125" style="164" customWidth="1"/>
  </cols>
  <sheetData>
    <row r="1" spans="1:6" ht="26.25" customHeight="1">
      <c r="A1" s="207" t="s">
        <v>139</v>
      </c>
      <c r="B1" s="207"/>
      <c r="C1" s="207"/>
      <c r="D1" s="207"/>
      <c r="E1" s="207"/>
      <c r="F1" s="207"/>
    </row>
    <row r="2" spans="1:6" ht="15.75">
      <c r="A2" s="208" t="str">
        <f>зерноск!A2</f>
        <v>по состоянию на 18 сентября 2018 года</v>
      </c>
      <c r="B2" s="208"/>
      <c r="C2" s="208"/>
      <c r="D2" s="208"/>
      <c r="E2" s="208"/>
      <c r="F2" s="208"/>
    </row>
    <row r="3" spans="1:6" ht="24" customHeight="1">
      <c r="A3" s="209" t="s">
        <v>1</v>
      </c>
      <c r="B3" s="210" t="s">
        <v>131</v>
      </c>
      <c r="C3" s="209" t="s">
        <v>118</v>
      </c>
      <c r="D3" s="209"/>
      <c r="E3" s="209"/>
      <c r="F3" s="209"/>
    </row>
    <row r="4" spans="1:6" ht="48" customHeight="1">
      <c r="A4" s="209"/>
      <c r="B4" s="210"/>
      <c r="C4" s="165" t="s">
        <v>102</v>
      </c>
      <c r="D4" s="165" t="s">
        <v>119</v>
      </c>
      <c r="E4" s="165" t="s">
        <v>101</v>
      </c>
      <c r="F4" s="165" t="s">
        <v>103</v>
      </c>
    </row>
    <row r="5" spans="1:6" s="166" customFormat="1" ht="15.75">
      <c r="A5" s="192" t="s">
        <v>2</v>
      </c>
      <c r="B5" s="190">
        <v>17190.028000000002</v>
      </c>
      <c r="C5" s="62">
        <f>C6+C25+C36+C45+C53+C68+C75+C92</f>
        <v>9215.24</v>
      </c>
      <c r="D5" s="76">
        <f>C5/B5*100</f>
        <v>53.60805695022718</v>
      </c>
      <c r="E5" s="76">
        <v>8630.126000000002</v>
      </c>
      <c r="F5" s="184">
        <f>C5-E5</f>
        <v>585.1139999999978</v>
      </c>
    </row>
    <row r="6" spans="1:6" s="166" customFormat="1" ht="15.75">
      <c r="A6" s="47" t="s">
        <v>3</v>
      </c>
      <c r="B6" s="159">
        <v>3799.24</v>
      </c>
      <c r="C6" s="29">
        <f>SUM(C7:C23)</f>
        <v>3014.5060000000003</v>
      </c>
      <c r="D6" s="161">
        <f aca="true" t="shared" si="0" ref="D6:D71">C6/B6*100</f>
        <v>79.3449742580095</v>
      </c>
      <c r="E6" s="37">
        <v>2376.584</v>
      </c>
      <c r="F6" s="77">
        <f aca="true" t="shared" si="1" ref="F6:F71">C6-E6</f>
        <v>637.9220000000005</v>
      </c>
    </row>
    <row r="7" spans="1:6" ht="15">
      <c r="A7" s="48" t="s">
        <v>4</v>
      </c>
      <c r="B7" s="158">
        <v>395.5</v>
      </c>
      <c r="C7" s="30">
        <v>241.7</v>
      </c>
      <c r="D7" s="38">
        <f t="shared" si="0"/>
        <v>61.11251580278129</v>
      </c>
      <c r="E7" s="38">
        <v>237.22</v>
      </c>
      <c r="F7" s="86">
        <f t="shared" si="1"/>
        <v>4.47999999999999</v>
      </c>
    </row>
    <row r="8" spans="1:6" ht="15">
      <c r="A8" s="48" t="s">
        <v>5</v>
      </c>
      <c r="B8" s="158">
        <v>190</v>
      </c>
      <c r="C8" s="30">
        <v>67.81</v>
      </c>
      <c r="D8" s="38">
        <f t="shared" si="0"/>
        <v>35.689473684210526</v>
      </c>
      <c r="E8" s="38">
        <v>69.805</v>
      </c>
      <c r="F8" s="86">
        <f>C8-E8</f>
        <v>-1.9950000000000045</v>
      </c>
    </row>
    <row r="9" spans="1:6" ht="15">
      <c r="A9" s="48" t="s">
        <v>6</v>
      </c>
      <c r="B9" s="158">
        <v>32.1</v>
      </c>
      <c r="C9" s="30">
        <v>34.96</v>
      </c>
      <c r="D9" s="38">
        <f t="shared" si="0"/>
        <v>108.90965732087227</v>
      </c>
      <c r="E9" s="38">
        <v>25.8</v>
      </c>
      <c r="F9" s="86">
        <f t="shared" si="1"/>
        <v>9.16</v>
      </c>
    </row>
    <row r="10" spans="1:6" ht="15">
      <c r="A10" s="48" t="s">
        <v>7</v>
      </c>
      <c r="B10" s="158">
        <v>744.9</v>
      </c>
      <c r="C10" s="30">
        <v>508.3</v>
      </c>
      <c r="D10" s="38">
        <f t="shared" si="0"/>
        <v>68.23734729493893</v>
      </c>
      <c r="E10" s="38">
        <v>488.6</v>
      </c>
      <c r="F10" s="86">
        <f t="shared" si="1"/>
        <v>19.69999999999999</v>
      </c>
    </row>
    <row r="11" spans="1:6" ht="15">
      <c r="A11" s="48" t="s">
        <v>8</v>
      </c>
      <c r="B11" s="158">
        <v>18.3</v>
      </c>
      <c r="C11" s="30">
        <v>18.7</v>
      </c>
      <c r="D11" s="38">
        <f t="shared" si="0"/>
        <v>102.18579234972678</v>
      </c>
      <c r="E11" s="38">
        <v>12.8</v>
      </c>
      <c r="F11" s="86">
        <f t="shared" si="1"/>
        <v>5.899999999999999</v>
      </c>
    </row>
    <row r="12" spans="1:6" ht="15">
      <c r="A12" s="48" t="s">
        <v>9</v>
      </c>
      <c r="B12" s="158">
        <v>50</v>
      </c>
      <c r="C12" s="30">
        <v>33.6</v>
      </c>
      <c r="D12" s="38">
        <f t="shared" si="0"/>
        <v>67.2</v>
      </c>
      <c r="E12" s="38">
        <v>17.5</v>
      </c>
      <c r="F12" s="86">
        <f t="shared" si="1"/>
        <v>16.1</v>
      </c>
    </row>
    <row r="13" spans="1:6" ht="15">
      <c r="A13" s="48" t="s">
        <v>10</v>
      </c>
      <c r="B13" s="158">
        <v>2.3</v>
      </c>
      <c r="C13" s="30">
        <v>1.597</v>
      </c>
      <c r="D13" s="38">
        <f t="shared" si="0"/>
        <v>69.43478260869566</v>
      </c>
      <c r="E13" s="38">
        <v>1.5</v>
      </c>
      <c r="F13" s="86">
        <f t="shared" si="1"/>
        <v>0.09699999999999998</v>
      </c>
    </row>
    <row r="14" spans="1:6" ht="15">
      <c r="A14" s="48" t="s">
        <v>11</v>
      </c>
      <c r="B14" s="158">
        <v>480</v>
      </c>
      <c r="C14" s="30">
        <v>437.4</v>
      </c>
      <c r="D14" s="38">
        <f t="shared" si="0"/>
        <v>91.125</v>
      </c>
      <c r="E14" s="38">
        <v>447</v>
      </c>
      <c r="F14" s="86">
        <f t="shared" si="1"/>
        <v>-9.600000000000023</v>
      </c>
    </row>
    <row r="15" spans="1:6" ht="15">
      <c r="A15" s="48" t="s">
        <v>12</v>
      </c>
      <c r="B15" s="158">
        <v>360</v>
      </c>
      <c r="C15" s="30">
        <v>308</v>
      </c>
      <c r="D15" s="38">
        <f t="shared" si="0"/>
        <v>85.55555555555556</v>
      </c>
      <c r="E15" s="38">
        <v>257.4</v>
      </c>
      <c r="F15" s="86">
        <f t="shared" si="1"/>
        <v>50.60000000000002</v>
      </c>
    </row>
    <row r="16" spans="1:6" ht="15">
      <c r="A16" s="48" t="s">
        <v>120</v>
      </c>
      <c r="B16" s="158">
        <v>76</v>
      </c>
      <c r="C16" s="30">
        <v>50.3</v>
      </c>
      <c r="D16" s="38">
        <f t="shared" si="0"/>
        <v>66.1842105263158</v>
      </c>
      <c r="E16" s="38"/>
      <c r="F16" s="86">
        <f t="shared" si="1"/>
        <v>50.3</v>
      </c>
    </row>
    <row r="17" spans="1:6" ht="15">
      <c r="A17" s="48" t="s">
        <v>13</v>
      </c>
      <c r="B17" s="158">
        <v>415</v>
      </c>
      <c r="C17" s="30">
        <v>386.1</v>
      </c>
      <c r="D17" s="38">
        <f t="shared" si="0"/>
        <v>93.03614457831327</v>
      </c>
      <c r="E17" s="38">
        <v>200.9</v>
      </c>
      <c r="F17" s="86">
        <f t="shared" si="1"/>
        <v>185.20000000000002</v>
      </c>
    </row>
    <row r="18" spans="1:6" ht="15">
      <c r="A18" s="48" t="s">
        <v>14</v>
      </c>
      <c r="B18" s="158">
        <v>293.5</v>
      </c>
      <c r="C18" s="30">
        <v>305.5</v>
      </c>
      <c r="D18" s="38">
        <f t="shared" si="0"/>
        <v>104.0885860306644</v>
      </c>
      <c r="E18" s="38">
        <v>235.8</v>
      </c>
      <c r="F18" s="86">
        <f t="shared" si="1"/>
        <v>69.69999999999999</v>
      </c>
    </row>
    <row r="19" spans="1:6" ht="15">
      <c r="A19" s="48" t="s">
        <v>15</v>
      </c>
      <c r="B19" s="158">
        <v>32.2</v>
      </c>
      <c r="C19" s="30">
        <v>21.9</v>
      </c>
      <c r="D19" s="38">
        <f t="shared" si="0"/>
        <v>68.01242236024844</v>
      </c>
      <c r="E19" s="38">
        <v>2.5</v>
      </c>
      <c r="F19" s="86">
        <f t="shared" si="1"/>
        <v>19.4</v>
      </c>
    </row>
    <row r="20" spans="1:6" ht="15">
      <c r="A20" s="48" t="s">
        <v>16</v>
      </c>
      <c r="B20" s="158">
        <v>426.1</v>
      </c>
      <c r="C20" s="30">
        <v>332</v>
      </c>
      <c r="D20" s="38">
        <f t="shared" si="0"/>
        <v>77.91598216381131</v>
      </c>
      <c r="E20" s="38">
        <v>287.3</v>
      </c>
      <c r="F20" s="86">
        <f t="shared" si="1"/>
        <v>44.69999999999999</v>
      </c>
    </row>
    <row r="21" spans="1:6" ht="15">
      <c r="A21" s="48" t="s">
        <v>17</v>
      </c>
      <c r="B21" s="158">
        <v>8.1</v>
      </c>
      <c r="C21" s="30">
        <v>6.039</v>
      </c>
      <c r="D21" s="38">
        <f t="shared" si="0"/>
        <v>74.55555555555556</v>
      </c>
      <c r="E21" s="38">
        <v>5.085</v>
      </c>
      <c r="F21" s="86">
        <f t="shared" si="1"/>
        <v>0.9539999999999997</v>
      </c>
    </row>
    <row r="22" spans="1:6" ht="15">
      <c r="A22" s="48" t="s">
        <v>18</v>
      </c>
      <c r="B22" s="158">
        <v>267.4</v>
      </c>
      <c r="C22" s="30">
        <v>254.2</v>
      </c>
      <c r="D22" s="38">
        <f t="shared" si="0"/>
        <v>95.06357516828722</v>
      </c>
      <c r="E22" s="38">
        <v>84.47</v>
      </c>
      <c r="F22" s="86">
        <f t="shared" si="1"/>
        <v>169.73</v>
      </c>
    </row>
    <row r="23" spans="1:6" ht="15">
      <c r="A23" s="48" t="s">
        <v>19</v>
      </c>
      <c r="B23" s="158">
        <v>7.84</v>
      </c>
      <c r="C23" s="30">
        <v>6.4</v>
      </c>
      <c r="D23" s="38">
        <f t="shared" si="0"/>
        <v>81.63265306122449</v>
      </c>
      <c r="E23" s="38">
        <v>2.904</v>
      </c>
      <c r="F23" s="86">
        <f t="shared" si="1"/>
        <v>3.4960000000000004</v>
      </c>
    </row>
    <row r="24" spans="1:6" s="166" customFormat="1" ht="15.75" hidden="1">
      <c r="A24" s="48"/>
      <c r="B24" s="158"/>
      <c r="C24" s="30"/>
      <c r="D24" s="38"/>
      <c r="E24" s="38"/>
      <c r="F24" s="86"/>
    </row>
    <row r="25" spans="1:6" ht="15.75">
      <c r="A25" s="47" t="s">
        <v>20</v>
      </c>
      <c r="B25" s="159">
        <v>84.989</v>
      </c>
      <c r="C25" s="29">
        <f>SUM(C26:C35)</f>
        <v>81.47999999999999</v>
      </c>
      <c r="D25" s="37">
        <f t="shared" si="0"/>
        <v>95.87123039452162</v>
      </c>
      <c r="E25" s="37">
        <v>43.07000000000001</v>
      </c>
      <c r="F25" s="77">
        <f t="shared" si="1"/>
        <v>38.40999999999998</v>
      </c>
    </row>
    <row r="26" spans="1:6" ht="15" hidden="1">
      <c r="A26" s="48" t="s">
        <v>61</v>
      </c>
      <c r="B26" s="158"/>
      <c r="C26" s="30"/>
      <c r="D26" s="38" t="e">
        <f t="shared" si="0"/>
        <v>#DIV/0!</v>
      </c>
      <c r="E26" s="38"/>
      <c r="F26" s="86">
        <f t="shared" si="1"/>
        <v>0</v>
      </c>
    </row>
    <row r="27" spans="1:6" ht="15" hidden="1">
      <c r="A27" s="48" t="s">
        <v>21</v>
      </c>
      <c r="B27" s="158"/>
      <c r="C27" s="30"/>
      <c r="D27" s="38" t="e">
        <f t="shared" si="0"/>
        <v>#DIV/0!</v>
      </c>
      <c r="E27" s="38"/>
      <c r="F27" s="86">
        <f t="shared" si="1"/>
        <v>0</v>
      </c>
    </row>
    <row r="28" spans="1:6" ht="15" hidden="1">
      <c r="A28" s="48" t="s">
        <v>22</v>
      </c>
      <c r="B28" s="158"/>
      <c r="C28" s="30"/>
      <c r="D28" s="38" t="e">
        <f t="shared" si="0"/>
        <v>#DIV/0!</v>
      </c>
      <c r="E28" s="38"/>
      <c r="F28" s="86">
        <f t="shared" si="1"/>
        <v>0</v>
      </c>
    </row>
    <row r="29" spans="1:6" ht="15" hidden="1">
      <c r="A29" s="48" t="s">
        <v>121</v>
      </c>
      <c r="B29" s="158"/>
      <c r="C29" s="30"/>
      <c r="D29" s="38" t="e">
        <f t="shared" si="0"/>
        <v>#DIV/0!</v>
      </c>
      <c r="E29" s="38"/>
      <c r="F29" s="86">
        <f t="shared" si="1"/>
        <v>0</v>
      </c>
    </row>
    <row r="30" spans="1:6" ht="15">
      <c r="A30" s="48" t="s">
        <v>23</v>
      </c>
      <c r="B30" s="158">
        <v>3.2</v>
      </c>
      <c r="C30" s="30">
        <v>2.406</v>
      </c>
      <c r="D30" s="38">
        <f t="shared" si="0"/>
        <v>75.1875</v>
      </c>
      <c r="E30" s="38">
        <v>2.02</v>
      </c>
      <c r="F30" s="86">
        <f t="shared" si="1"/>
        <v>0.3860000000000001</v>
      </c>
    </row>
    <row r="31" spans="1:6" ht="15">
      <c r="A31" s="48" t="s">
        <v>24</v>
      </c>
      <c r="B31" s="158">
        <v>58.4</v>
      </c>
      <c r="C31" s="30">
        <v>59.5</v>
      </c>
      <c r="D31" s="38">
        <f t="shared" si="0"/>
        <v>101.88356164383563</v>
      </c>
      <c r="E31" s="38">
        <v>35.5</v>
      </c>
      <c r="F31" s="86">
        <f t="shared" si="1"/>
        <v>24</v>
      </c>
    </row>
    <row r="32" spans="1:6" ht="15">
      <c r="A32" s="48" t="s">
        <v>25</v>
      </c>
      <c r="B32" s="158">
        <v>6.389</v>
      </c>
      <c r="C32" s="30">
        <v>5.474</v>
      </c>
      <c r="D32" s="38">
        <f t="shared" si="0"/>
        <v>85.67850993895757</v>
      </c>
      <c r="E32" s="38">
        <v>2.798</v>
      </c>
      <c r="F32" s="86">
        <f t="shared" si="1"/>
        <v>2.676</v>
      </c>
    </row>
    <row r="33" spans="1:6" ht="15" hidden="1">
      <c r="A33" s="48" t="s">
        <v>26</v>
      </c>
      <c r="B33" s="158"/>
      <c r="C33" s="30"/>
      <c r="D33" s="38" t="e">
        <f t="shared" si="0"/>
        <v>#DIV/0!</v>
      </c>
      <c r="E33" s="38"/>
      <c r="F33" s="86">
        <f t="shared" si="1"/>
        <v>0</v>
      </c>
    </row>
    <row r="34" spans="1:6" ht="15">
      <c r="A34" s="48" t="s">
        <v>27</v>
      </c>
      <c r="B34" s="158">
        <v>2</v>
      </c>
      <c r="C34" s="30">
        <v>3.6</v>
      </c>
      <c r="D34" s="38">
        <f t="shared" si="0"/>
        <v>180</v>
      </c>
      <c r="E34" s="38">
        <v>0.752</v>
      </c>
      <c r="F34" s="86">
        <f t="shared" si="1"/>
        <v>2.848</v>
      </c>
    </row>
    <row r="35" spans="1:6" s="166" customFormat="1" ht="15.75">
      <c r="A35" s="48" t="s">
        <v>28</v>
      </c>
      <c r="B35" s="158">
        <v>15</v>
      </c>
      <c r="C35" s="30">
        <v>10.5</v>
      </c>
      <c r="D35" s="38">
        <f t="shared" si="0"/>
        <v>70</v>
      </c>
      <c r="E35" s="38">
        <v>2</v>
      </c>
      <c r="F35" s="86">
        <f t="shared" si="1"/>
        <v>8.5</v>
      </c>
    </row>
    <row r="36" spans="1:6" ht="15.75">
      <c r="A36" s="47" t="s">
        <v>93</v>
      </c>
      <c r="B36" s="159">
        <v>6189.2</v>
      </c>
      <c r="C36" s="29">
        <f>SUM(C37:C44)</f>
        <v>1242.2649999999999</v>
      </c>
      <c r="D36" s="37">
        <f t="shared" si="0"/>
        <v>20.07149550830479</v>
      </c>
      <c r="E36" s="37">
        <v>2151.5</v>
      </c>
      <c r="F36" s="77">
        <f>SUM(F37:F43)</f>
        <v>-909.235</v>
      </c>
    </row>
    <row r="37" spans="1:6" ht="15">
      <c r="A37" s="48" t="s">
        <v>63</v>
      </c>
      <c r="B37" s="158">
        <v>95.2</v>
      </c>
      <c r="C37" s="30">
        <v>4.065</v>
      </c>
      <c r="D37" s="38">
        <f t="shared" si="0"/>
        <v>4.269957983193278</v>
      </c>
      <c r="E37" s="38">
        <v>3.3</v>
      </c>
      <c r="F37" s="86">
        <f t="shared" si="1"/>
        <v>0.7650000000000006</v>
      </c>
    </row>
    <row r="38" spans="1:6" ht="15">
      <c r="A38" s="48" t="s">
        <v>67</v>
      </c>
      <c r="B38" s="158">
        <v>170</v>
      </c>
      <c r="C38" s="30">
        <v>71</v>
      </c>
      <c r="D38" s="38">
        <f t="shared" si="0"/>
        <v>41.76470588235294</v>
      </c>
      <c r="E38" s="38">
        <v>60.8</v>
      </c>
      <c r="F38" s="86">
        <f t="shared" si="1"/>
        <v>10.200000000000003</v>
      </c>
    </row>
    <row r="39" spans="1:6" ht="15" hidden="1">
      <c r="A39" s="48" t="s">
        <v>99</v>
      </c>
      <c r="B39" s="158">
        <v>426.8</v>
      </c>
      <c r="C39" s="191"/>
      <c r="D39" s="38">
        <f>C39/B39*100</f>
        <v>0</v>
      </c>
      <c r="E39" s="185"/>
      <c r="F39" s="86">
        <f>C39-E39</f>
        <v>0</v>
      </c>
    </row>
    <row r="40" spans="1:6" ht="15">
      <c r="A40" s="48" t="s">
        <v>30</v>
      </c>
      <c r="B40" s="158">
        <v>1564.1</v>
      </c>
      <c r="C40" s="30">
        <v>50.4</v>
      </c>
      <c r="D40" s="38">
        <f t="shared" si="0"/>
        <v>3.222300364426827</v>
      </c>
      <c r="E40" s="38">
        <v>19.4</v>
      </c>
      <c r="F40" s="86">
        <f t="shared" si="1"/>
        <v>31</v>
      </c>
    </row>
    <row r="41" spans="1:6" ht="15" hidden="1">
      <c r="A41" s="48" t="s">
        <v>31</v>
      </c>
      <c r="B41" s="158">
        <v>3.1</v>
      </c>
      <c r="C41" s="30"/>
      <c r="D41" s="38">
        <f t="shared" si="0"/>
        <v>0</v>
      </c>
      <c r="E41" s="38"/>
      <c r="F41" s="86">
        <f t="shared" si="1"/>
        <v>0</v>
      </c>
    </row>
    <row r="42" spans="1:6" ht="15">
      <c r="A42" s="48" t="s">
        <v>32</v>
      </c>
      <c r="B42" s="158">
        <v>1430</v>
      </c>
      <c r="C42" s="30">
        <v>1116.8</v>
      </c>
      <c r="D42" s="38">
        <f t="shared" si="0"/>
        <v>78.0979020979021</v>
      </c>
      <c r="E42" s="38">
        <v>1084</v>
      </c>
      <c r="F42" s="86">
        <f t="shared" si="1"/>
        <v>32.799999999999955</v>
      </c>
    </row>
    <row r="43" spans="1:6" ht="15" hidden="1">
      <c r="A43" s="48" t="s">
        <v>33</v>
      </c>
      <c r="B43" s="158">
        <v>2500</v>
      </c>
      <c r="C43" s="30"/>
      <c r="D43" s="38">
        <f t="shared" si="0"/>
        <v>0</v>
      </c>
      <c r="E43" s="38">
        <v>984</v>
      </c>
      <c r="F43" s="86">
        <f t="shared" si="1"/>
        <v>-984</v>
      </c>
    </row>
    <row r="44" spans="1:6" s="166" customFormat="1" ht="15.75" hidden="1">
      <c r="A44" s="48" t="s">
        <v>100</v>
      </c>
      <c r="B44" s="158"/>
      <c r="C44" s="30"/>
      <c r="D44" s="38"/>
      <c r="E44" s="38"/>
      <c r="F44" s="86"/>
    </row>
    <row r="45" spans="1:6" ht="15.75">
      <c r="A45" s="47" t="s">
        <v>98</v>
      </c>
      <c r="B45" s="159">
        <v>2197.8</v>
      </c>
      <c r="C45" s="29">
        <f>SUM(C46:C52)</f>
        <v>10.63</v>
      </c>
      <c r="D45" s="37">
        <f t="shared" si="0"/>
        <v>0.4836654836654837</v>
      </c>
      <c r="E45" s="37">
        <v>7.814</v>
      </c>
      <c r="F45" s="77">
        <f t="shared" si="1"/>
        <v>2.8160000000000007</v>
      </c>
    </row>
    <row r="46" spans="1:6" ht="15" hidden="1">
      <c r="A46" s="48" t="s">
        <v>64</v>
      </c>
      <c r="B46" s="158">
        <v>86.9</v>
      </c>
      <c r="C46" s="30"/>
      <c r="D46" s="38">
        <f t="shared" si="0"/>
        <v>0</v>
      </c>
      <c r="E46" s="38"/>
      <c r="F46" s="86">
        <f t="shared" si="1"/>
        <v>0</v>
      </c>
    </row>
    <row r="47" spans="1:6" ht="15" hidden="1">
      <c r="A47" s="48" t="s">
        <v>65</v>
      </c>
      <c r="B47" s="158">
        <v>24.5</v>
      </c>
      <c r="C47" s="30"/>
      <c r="D47" s="38">
        <f t="shared" si="0"/>
        <v>0</v>
      </c>
      <c r="E47" s="38">
        <v>0.64</v>
      </c>
      <c r="F47" s="86">
        <f t="shared" si="1"/>
        <v>-0.64</v>
      </c>
    </row>
    <row r="48" spans="1:6" ht="15" hidden="1">
      <c r="A48" s="48" t="s">
        <v>66</v>
      </c>
      <c r="B48" s="158">
        <v>46</v>
      </c>
      <c r="C48" s="30"/>
      <c r="D48" s="38">
        <f t="shared" si="0"/>
        <v>0</v>
      </c>
      <c r="E48" s="38">
        <v>0.55</v>
      </c>
      <c r="F48" s="86">
        <f>C48-E48</f>
        <v>-0.55</v>
      </c>
    </row>
    <row r="49" spans="1:6" ht="15">
      <c r="A49" s="48" t="s">
        <v>29</v>
      </c>
      <c r="B49" s="158">
        <v>17.3</v>
      </c>
      <c r="C49" s="118">
        <v>0.03</v>
      </c>
      <c r="D49" s="38">
        <f t="shared" si="0"/>
        <v>0.17341040462427743</v>
      </c>
      <c r="E49" s="38"/>
      <c r="F49" s="86">
        <f>C49-E49</f>
        <v>0.03</v>
      </c>
    </row>
    <row r="50" spans="1:6" ht="15">
      <c r="A50" s="48" t="s">
        <v>122</v>
      </c>
      <c r="B50" s="158">
        <v>34.5</v>
      </c>
      <c r="C50" s="30">
        <v>1.1</v>
      </c>
      <c r="D50" s="38">
        <f t="shared" si="0"/>
        <v>3.1884057971014497</v>
      </c>
      <c r="E50" s="38">
        <v>2.4</v>
      </c>
      <c r="F50" s="86">
        <f>C50-E50</f>
        <v>-1.2999999999999998</v>
      </c>
    </row>
    <row r="51" spans="1:6" ht="15">
      <c r="A51" s="48" t="s">
        <v>69</v>
      </c>
      <c r="B51" s="158">
        <v>117</v>
      </c>
      <c r="C51" s="30">
        <v>9.5</v>
      </c>
      <c r="D51" s="38">
        <f t="shared" si="0"/>
        <v>8.11965811965812</v>
      </c>
      <c r="E51" s="38">
        <v>4.224</v>
      </c>
      <c r="F51" s="86">
        <f>C51-E51</f>
        <v>5.276</v>
      </c>
    </row>
    <row r="52" spans="1:6" s="166" customFormat="1" ht="15.75" hidden="1">
      <c r="A52" s="48" t="s">
        <v>123</v>
      </c>
      <c r="B52" s="158">
        <v>1871.6</v>
      </c>
      <c r="C52" s="30"/>
      <c r="D52" s="38">
        <f t="shared" si="0"/>
        <v>0</v>
      </c>
      <c r="E52" s="38"/>
      <c r="F52" s="86">
        <f>C52-E52</f>
        <v>0</v>
      </c>
    </row>
    <row r="53" spans="1:6" ht="15.75">
      <c r="A53" s="47" t="s">
        <v>34</v>
      </c>
      <c r="B53" s="159">
        <v>4507.4</v>
      </c>
      <c r="C53" s="29">
        <f>SUM(C54:C67)</f>
        <v>4491.768999999999</v>
      </c>
      <c r="D53" s="37">
        <f t="shared" si="0"/>
        <v>99.6532147135821</v>
      </c>
      <c r="E53" s="37">
        <v>3743.011</v>
      </c>
      <c r="F53" s="77">
        <f t="shared" si="1"/>
        <v>748.7579999999994</v>
      </c>
    </row>
    <row r="54" spans="1:6" ht="15">
      <c r="A54" s="48" t="s">
        <v>70</v>
      </c>
      <c r="B54" s="158">
        <v>480</v>
      </c>
      <c r="C54" s="30">
        <v>416</v>
      </c>
      <c r="D54" s="38">
        <f t="shared" si="0"/>
        <v>86.66666666666667</v>
      </c>
      <c r="E54" s="38">
        <v>383.8</v>
      </c>
      <c r="F54" s="86">
        <f t="shared" si="1"/>
        <v>32.19999999999999</v>
      </c>
    </row>
    <row r="55" spans="1:6" ht="15">
      <c r="A55" s="48" t="s">
        <v>71</v>
      </c>
      <c r="B55" s="158">
        <v>32</v>
      </c>
      <c r="C55" s="30">
        <v>35.5</v>
      </c>
      <c r="D55" s="38">
        <f t="shared" si="0"/>
        <v>110.9375</v>
      </c>
      <c r="E55" s="38">
        <v>29.8</v>
      </c>
      <c r="F55" s="86">
        <f t="shared" si="1"/>
        <v>5.699999999999999</v>
      </c>
    </row>
    <row r="56" spans="1:6" ht="15">
      <c r="A56" s="48" t="s">
        <v>72</v>
      </c>
      <c r="B56" s="158">
        <v>170</v>
      </c>
      <c r="C56" s="30">
        <v>180</v>
      </c>
      <c r="D56" s="38">
        <f t="shared" si="0"/>
        <v>105.88235294117648</v>
      </c>
      <c r="E56" s="38">
        <v>150.103</v>
      </c>
      <c r="F56" s="86">
        <f t="shared" si="1"/>
        <v>29.89699999999999</v>
      </c>
    </row>
    <row r="57" spans="1:6" ht="15">
      <c r="A57" s="48" t="s">
        <v>73</v>
      </c>
      <c r="B57" s="158">
        <v>501.3</v>
      </c>
      <c r="C57" s="30">
        <v>540</v>
      </c>
      <c r="D57" s="38">
        <f t="shared" si="0"/>
        <v>107.71992818671454</v>
      </c>
      <c r="E57" s="38">
        <v>483</v>
      </c>
      <c r="F57" s="86">
        <f t="shared" si="1"/>
        <v>57</v>
      </c>
    </row>
    <row r="58" spans="1:6" ht="15">
      <c r="A58" s="48" t="s">
        <v>74</v>
      </c>
      <c r="B58" s="158">
        <v>61.4</v>
      </c>
      <c r="C58" s="30">
        <v>62.7</v>
      </c>
      <c r="D58" s="38">
        <f t="shared" si="0"/>
        <v>102.1172638436482</v>
      </c>
      <c r="E58" s="38">
        <v>60.932</v>
      </c>
      <c r="F58" s="86">
        <f t="shared" si="1"/>
        <v>1.7680000000000007</v>
      </c>
    </row>
    <row r="59" spans="1:6" ht="15">
      <c r="A59" s="48" t="s">
        <v>35</v>
      </c>
      <c r="B59" s="158">
        <v>80</v>
      </c>
      <c r="C59" s="30">
        <v>86.9</v>
      </c>
      <c r="D59" s="38">
        <f t="shared" si="0"/>
        <v>108.62500000000001</v>
      </c>
      <c r="E59" s="38">
        <v>64</v>
      </c>
      <c r="F59" s="86">
        <f t="shared" si="1"/>
        <v>22.900000000000006</v>
      </c>
    </row>
    <row r="60" spans="1:6" ht="15">
      <c r="A60" s="48" t="s">
        <v>94</v>
      </c>
      <c r="B60" s="158">
        <v>21</v>
      </c>
      <c r="C60" s="30">
        <v>18.504</v>
      </c>
      <c r="D60" s="38">
        <f>C60/B60*100</f>
        <v>88.11428571428573</v>
      </c>
      <c r="E60" s="38">
        <v>11.286</v>
      </c>
      <c r="F60" s="86">
        <f>C60-E60</f>
        <v>7.218000000000002</v>
      </c>
    </row>
    <row r="61" spans="1:6" ht="15">
      <c r="A61" s="48" t="s">
        <v>36</v>
      </c>
      <c r="B61" s="158">
        <v>80</v>
      </c>
      <c r="C61" s="30">
        <v>72.4</v>
      </c>
      <c r="D61" s="38">
        <f t="shared" si="0"/>
        <v>90.5</v>
      </c>
      <c r="E61" s="38">
        <v>75</v>
      </c>
      <c r="F61" s="86">
        <f t="shared" si="1"/>
        <v>-2.5999999999999943</v>
      </c>
    </row>
    <row r="62" spans="1:6" ht="15">
      <c r="A62" s="48" t="s">
        <v>75</v>
      </c>
      <c r="B62" s="158">
        <v>201.3</v>
      </c>
      <c r="C62" s="30">
        <v>197.2</v>
      </c>
      <c r="D62" s="38">
        <f t="shared" si="0"/>
        <v>97.9632389468455</v>
      </c>
      <c r="E62" s="38">
        <v>159.1</v>
      </c>
      <c r="F62" s="86">
        <f t="shared" si="1"/>
        <v>38.099999999999994</v>
      </c>
    </row>
    <row r="63" spans="1:6" ht="15">
      <c r="A63" s="48" t="s">
        <v>37</v>
      </c>
      <c r="B63" s="158">
        <v>800</v>
      </c>
      <c r="C63" s="30">
        <v>661.8</v>
      </c>
      <c r="D63" s="38">
        <f t="shared" si="0"/>
        <v>82.725</v>
      </c>
      <c r="E63" s="38">
        <v>582.1</v>
      </c>
      <c r="F63" s="86">
        <f t="shared" si="1"/>
        <v>79.69999999999993</v>
      </c>
    </row>
    <row r="64" spans="1:6" ht="15">
      <c r="A64" s="48" t="s">
        <v>38</v>
      </c>
      <c r="B64" s="158">
        <v>323</v>
      </c>
      <c r="C64" s="30">
        <v>323</v>
      </c>
      <c r="D64" s="38">
        <f t="shared" si="0"/>
        <v>100</v>
      </c>
      <c r="E64" s="38">
        <v>210.1</v>
      </c>
      <c r="F64" s="86">
        <f t="shared" si="1"/>
        <v>112.9</v>
      </c>
    </row>
    <row r="65" spans="1:6" ht="15">
      <c r="A65" s="48" t="s">
        <v>39</v>
      </c>
      <c r="B65" s="158">
        <v>390</v>
      </c>
      <c r="C65" s="30">
        <v>414.8</v>
      </c>
      <c r="D65" s="38">
        <f t="shared" si="0"/>
        <v>106.35897435897436</v>
      </c>
      <c r="E65" s="38">
        <v>363.3</v>
      </c>
      <c r="F65" s="86">
        <f t="shared" si="1"/>
        <v>51.5</v>
      </c>
    </row>
    <row r="66" spans="1:6" ht="15">
      <c r="A66" s="48" t="s">
        <v>40</v>
      </c>
      <c r="B66" s="158">
        <v>1090</v>
      </c>
      <c r="C66" s="30">
        <v>1200.4</v>
      </c>
      <c r="D66" s="38">
        <f t="shared" si="0"/>
        <v>110.12844036697248</v>
      </c>
      <c r="E66" s="38">
        <v>898.6</v>
      </c>
      <c r="F66" s="86">
        <f t="shared" si="1"/>
        <v>301.80000000000007</v>
      </c>
    </row>
    <row r="67" spans="1:6" s="166" customFormat="1" ht="15.75">
      <c r="A67" s="48" t="s">
        <v>41</v>
      </c>
      <c r="B67" s="158">
        <v>277.4</v>
      </c>
      <c r="C67" s="30">
        <v>282.565</v>
      </c>
      <c r="D67" s="38">
        <f t="shared" si="0"/>
        <v>101.86193222782987</v>
      </c>
      <c r="E67" s="38">
        <v>271.89</v>
      </c>
      <c r="F67" s="86">
        <f t="shared" si="1"/>
        <v>10.675000000000011</v>
      </c>
    </row>
    <row r="68" spans="1:6" ht="15.75">
      <c r="A68" s="47" t="s">
        <v>76</v>
      </c>
      <c r="B68" s="159">
        <v>74.039</v>
      </c>
      <c r="C68" s="29">
        <f>SUM(C69:C74)</f>
        <v>79.41</v>
      </c>
      <c r="D68" s="37">
        <f t="shared" si="0"/>
        <v>107.25428490390199</v>
      </c>
      <c r="E68" s="37">
        <v>69.203</v>
      </c>
      <c r="F68" s="77">
        <f t="shared" si="1"/>
        <v>10.206999999999994</v>
      </c>
    </row>
    <row r="69" spans="1:6" ht="15">
      <c r="A69" s="48" t="s">
        <v>77</v>
      </c>
      <c r="B69" s="158">
        <v>29.1</v>
      </c>
      <c r="C69" s="30">
        <v>38.21</v>
      </c>
      <c r="D69" s="38">
        <f t="shared" si="0"/>
        <v>131.30584192439864</v>
      </c>
      <c r="E69" s="38">
        <v>28.2</v>
      </c>
      <c r="F69" s="86">
        <f t="shared" si="1"/>
        <v>10.010000000000002</v>
      </c>
    </row>
    <row r="70" spans="1:6" ht="15">
      <c r="A70" s="48" t="s">
        <v>42</v>
      </c>
      <c r="B70" s="158">
        <v>9.6</v>
      </c>
      <c r="C70" s="30">
        <v>7.4</v>
      </c>
      <c r="D70" s="38">
        <f t="shared" si="0"/>
        <v>77.08333333333334</v>
      </c>
      <c r="E70" s="38">
        <v>8.733</v>
      </c>
      <c r="F70" s="86">
        <f t="shared" si="1"/>
        <v>-1.3330000000000002</v>
      </c>
    </row>
    <row r="71" spans="1:6" ht="15">
      <c r="A71" s="48" t="s">
        <v>43</v>
      </c>
      <c r="B71" s="158">
        <v>10</v>
      </c>
      <c r="C71" s="30">
        <v>10.9</v>
      </c>
      <c r="D71" s="38">
        <f t="shared" si="0"/>
        <v>109.00000000000001</v>
      </c>
      <c r="E71" s="38">
        <v>11</v>
      </c>
      <c r="F71" s="86">
        <f t="shared" si="1"/>
        <v>-0.09999999999999964</v>
      </c>
    </row>
    <row r="72" spans="1:6" ht="15" hidden="1">
      <c r="A72" s="48" t="s">
        <v>124</v>
      </c>
      <c r="B72" s="158"/>
      <c r="C72" s="30"/>
      <c r="D72" s="38" t="e">
        <f aca="true" t="shared" si="2" ref="D72:D102">C72/B72*100</f>
        <v>#DIV/0!</v>
      </c>
      <c r="E72" s="38"/>
      <c r="F72" s="86">
        <f aca="true" t="shared" si="3" ref="F72:F102">C72-E72</f>
        <v>0</v>
      </c>
    </row>
    <row r="73" spans="1:6" ht="15" hidden="1">
      <c r="A73" s="48" t="s">
        <v>125</v>
      </c>
      <c r="B73" s="158"/>
      <c r="C73" s="30"/>
      <c r="D73" s="38" t="e">
        <f t="shared" si="2"/>
        <v>#DIV/0!</v>
      </c>
      <c r="E73" s="38"/>
      <c r="F73" s="86">
        <f t="shared" si="3"/>
        <v>0</v>
      </c>
    </row>
    <row r="74" spans="1:6" s="166" customFormat="1" ht="15.75">
      <c r="A74" s="48" t="s">
        <v>44</v>
      </c>
      <c r="B74" s="158">
        <v>25.339</v>
      </c>
      <c r="C74" s="30">
        <v>22.9</v>
      </c>
      <c r="D74" s="38">
        <f t="shared" si="2"/>
        <v>90.37452148861439</v>
      </c>
      <c r="E74" s="38">
        <v>21.27</v>
      </c>
      <c r="F74" s="86">
        <f t="shared" si="3"/>
        <v>1.629999999999999</v>
      </c>
    </row>
    <row r="75" spans="1:6" ht="15.75">
      <c r="A75" s="47" t="s">
        <v>45</v>
      </c>
      <c r="B75" s="159">
        <v>336.8999999999999</v>
      </c>
      <c r="C75" s="29">
        <f>SUM(C76:C89)</f>
        <v>295.18</v>
      </c>
      <c r="D75" s="37">
        <f t="shared" si="2"/>
        <v>87.61650341347583</v>
      </c>
      <c r="E75" s="37">
        <v>238.584</v>
      </c>
      <c r="F75" s="77">
        <f t="shared" si="3"/>
        <v>56.596000000000004</v>
      </c>
    </row>
    <row r="76" spans="1:6" ht="15" hidden="1">
      <c r="A76" s="48" t="s">
        <v>80</v>
      </c>
      <c r="B76" s="158"/>
      <c r="C76" s="30"/>
      <c r="D76" s="38" t="e">
        <f t="shared" si="2"/>
        <v>#DIV/0!</v>
      </c>
      <c r="E76" s="38"/>
      <c r="F76" s="86">
        <f t="shared" si="3"/>
        <v>0</v>
      </c>
    </row>
    <row r="77" spans="1:6" ht="15" hidden="1">
      <c r="A77" s="48" t="s">
        <v>81</v>
      </c>
      <c r="B77" s="158"/>
      <c r="C77" s="30"/>
      <c r="D77" s="38" t="e">
        <f t="shared" si="2"/>
        <v>#DIV/0!</v>
      </c>
      <c r="E77" s="38"/>
      <c r="F77" s="86">
        <f t="shared" si="3"/>
        <v>0</v>
      </c>
    </row>
    <row r="78" spans="1:6" ht="15" hidden="1">
      <c r="A78" s="48" t="s">
        <v>82</v>
      </c>
      <c r="B78" s="158"/>
      <c r="C78" s="30"/>
      <c r="D78" s="38" t="e">
        <f t="shared" si="2"/>
        <v>#DIV/0!</v>
      </c>
      <c r="E78" s="38"/>
      <c r="F78" s="86">
        <f t="shared" si="3"/>
        <v>0</v>
      </c>
    </row>
    <row r="79" spans="1:6" ht="15" hidden="1">
      <c r="A79" s="48" t="s">
        <v>83</v>
      </c>
      <c r="B79" s="158"/>
      <c r="C79" s="30"/>
      <c r="D79" s="38" t="e">
        <f t="shared" si="2"/>
        <v>#DIV/0!</v>
      </c>
      <c r="E79" s="38"/>
      <c r="F79" s="86">
        <f t="shared" si="3"/>
        <v>0</v>
      </c>
    </row>
    <row r="80" spans="1:6" ht="15">
      <c r="A80" s="48" t="s">
        <v>46</v>
      </c>
      <c r="B80" s="158">
        <v>175</v>
      </c>
      <c r="C80" s="30">
        <v>154.2</v>
      </c>
      <c r="D80" s="38">
        <f t="shared" si="2"/>
        <v>88.11428571428571</v>
      </c>
      <c r="E80" s="38">
        <v>106</v>
      </c>
      <c r="F80" s="86">
        <f t="shared" si="3"/>
        <v>48.19999999999999</v>
      </c>
    </row>
    <row r="81" spans="1:6" ht="15">
      <c r="A81" s="48" t="s">
        <v>47</v>
      </c>
      <c r="B81" s="158">
        <v>29.7</v>
      </c>
      <c r="C81" s="30">
        <v>31.48</v>
      </c>
      <c r="D81" s="38">
        <f t="shared" si="2"/>
        <v>105.993265993266</v>
      </c>
      <c r="E81" s="38">
        <v>21.3</v>
      </c>
      <c r="F81" s="86">
        <f t="shared" si="3"/>
        <v>10.18</v>
      </c>
    </row>
    <row r="82" spans="1:6" ht="15" hidden="1">
      <c r="A82" s="48" t="s">
        <v>126</v>
      </c>
      <c r="B82" s="158"/>
      <c r="C82" s="30"/>
      <c r="D82" s="38" t="e">
        <f t="shared" si="2"/>
        <v>#DIV/0!</v>
      </c>
      <c r="E82" s="38"/>
      <c r="F82" s="86">
        <f t="shared" si="3"/>
        <v>0</v>
      </c>
    </row>
    <row r="83" spans="1:6" ht="15" hidden="1">
      <c r="A83" s="48" t="s">
        <v>127</v>
      </c>
      <c r="B83" s="158"/>
      <c r="C83" s="30"/>
      <c r="D83" s="38" t="e">
        <f t="shared" si="2"/>
        <v>#DIV/0!</v>
      </c>
      <c r="E83" s="38"/>
      <c r="F83" s="86">
        <f t="shared" si="3"/>
        <v>0</v>
      </c>
    </row>
    <row r="84" spans="1:6" ht="15">
      <c r="A84" s="48" t="s">
        <v>48</v>
      </c>
      <c r="B84" s="158">
        <v>1.7</v>
      </c>
      <c r="C84" s="30">
        <v>2.6</v>
      </c>
      <c r="D84" s="38">
        <f t="shared" si="2"/>
        <v>152.94117647058826</v>
      </c>
      <c r="E84" s="38">
        <v>1.2</v>
      </c>
      <c r="F84" s="86">
        <f t="shared" si="3"/>
        <v>1.4000000000000001</v>
      </c>
    </row>
    <row r="85" spans="1:6" ht="15" hidden="1">
      <c r="A85" s="48" t="s">
        <v>128</v>
      </c>
      <c r="B85" s="158"/>
      <c r="C85" s="30"/>
      <c r="D85" s="38" t="e">
        <f t="shared" si="2"/>
        <v>#DIV/0!</v>
      </c>
      <c r="E85" s="38"/>
      <c r="F85" s="86">
        <f t="shared" si="3"/>
        <v>0</v>
      </c>
    </row>
    <row r="86" spans="1:6" ht="15">
      <c r="A86" s="48" t="s">
        <v>49</v>
      </c>
      <c r="B86" s="158">
        <v>48.9</v>
      </c>
      <c r="C86" s="30">
        <v>50.3</v>
      </c>
      <c r="D86" s="38">
        <f t="shared" si="2"/>
        <v>102.86298568507158</v>
      </c>
      <c r="E86" s="38">
        <v>45.084</v>
      </c>
      <c r="F86" s="86">
        <f t="shared" si="3"/>
        <v>5.215999999999994</v>
      </c>
    </row>
    <row r="87" spans="1:6" ht="15">
      <c r="A87" s="48" t="s">
        <v>50</v>
      </c>
      <c r="B87" s="158">
        <v>50</v>
      </c>
      <c r="C87" s="30">
        <v>33</v>
      </c>
      <c r="D87" s="38">
        <f t="shared" si="2"/>
        <v>66</v>
      </c>
      <c r="E87" s="38">
        <v>39.6</v>
      </c>
      <c r="F87" s="86">
        <f t="shared" si="3"/>
        <v>-6.600000000000001</v>
      </c>
    </row>
    <row r="88" spans="1:6" ht="15">
      <c r="A88" s="48" t="s">
        <v>51</v>
      </c>
      <c r="B88" s="158">
        <v>16.2</v>
      </c>
      <c r="C88" s="30">
        <v>11.1</v>
      </c>
      <c r="D88" s="38">
        <f t="shared" si="2"/>
        <v>68.51851851851852</v>
      </c>
      <c r="E88" s="38">
        <v>14.8</v>
      </c>
      <c r="F88" s="86">
        <f t="shared" si="3"/>
        <v>-3.700000000000001</v>
      </c>
    </row>
    <row r="89" spans="1:6" ht="15">
      <c r="A89" s="49" t="s">
        <v>52</v>
      </c>
      <c r="B89" s="160">
        <v>15.4</v>
      </c>
      <c r="C89" s="39">
        <v>12.5</v>
      </c>
      <c r="D89" s="41">
        <f t="shared" si="2"/>
        <v>81.16883116883116</v>
      </c>
      <c r="E89" s="41">
        <v>10.6</v>
      </c>
      <c r="F89" s="186">
        <f t="shared" si="3"/>
        <v>1.9000000000000004</v>
      </c>
    </row>
    <row r="90" spans="1:6" ht="15" hidden="1">
      <c r="A90" s="109" t="s">
        <v>97</v>
      </c>
      <c r="B90" s="174"/>
      <c r="C90" s="105"/>
      <c r="D90" s="107" t="e">
        <f t="shared" si="2"/>
        <v>#DIV/0!</v>
      </c>
      <c r="E90" s="107"/>
      <c r="F90" s="223">
        <f t="shared" si="3"/>
        <v>0</v>
      </c>
    </row>
    <row r="91" spans="1:6" s="166" customFormat="1" ht="15.75" hidden="1">
      <c r="A91" s="48" t="s">
        <v>129</v>
      </c>
      <c r="B91" s="158"/>
      <c r="C91" s="30"/>
      <c r="D91" s="38" t="e">
        <f t="shared" si="2"/>
        <v>#DIV/0!</v>
      </c>
      <c r="E91" s="38"/>
      <c r="F91" s="86">
        <f t="shared" si="3"/>
        <v>0</v>
      </c>
    </row>
    <row r="92" spans="1:6" ht="15.75" hidden="1">
      <c r="A92" s="47" t="s">
        <v>53</v>
      </c>
      <c r="B92" s="159">
        <v>0.46</v>
      </c>
      <c r="C92" s="29">
        <f>SUM(C94:C96)</f>
        <v>0</v>
      </c>
      <c r="D92" s="37">
        <f t="shared" si="2"/>
        <v>0</v>
      </c>
      <c r="E92" s="37">
        <v>0.36</v>
      </c>
      <c r="F92" s="77">
        <f t="shared" si="3"/>
        <v>-0.36</v>
      </c>
    </row>
    <row r="93" spans="1:6" ht="15" hidden="1">
      <c r="A93" s="48" t="s">
        <v>88</v>
      </c>
      <c r="B93" s="158"/>
      <c r="C93" s="30">
        <v>0</v>
      </c>
      <c r="D93" s="38" t="e">
        <f t="shared" si="2"/>
        <v>#DIV/0!</v>
      </c>
      <c r="E93" s="38">
        <v>0</v>
      </c>
      <c r="F93" s="86">
        <f t="shared" si="3"/>
        <v>0</v>
      </c>
    </row>
    <row r="94" spans="1:6" ht="15" hidden="1">
      <c r="A94" s="49" t="s">
        <v>54</v>
      </c>
      <c r="B94" s="160">
        <v>0.46</v>
      </c>
      <c r="C94" s="39"/>
      <c r="D94" s="41">
        <f t="shared" si="2"/>
        <v>0</v>
      </c>
      <c r="E94" s="41">
        <v>0.36</v>
      </c>
      <c r="F94" s="186">
        <f t="shared" si="3"/>
        <v>-0.36</v>
      </c>
    </row>
    <row r="95" spans="1:6" ht="15" hidden="1">
      <c r="A95" s="173" t="s">
        <v>55</v>
      </c>
      <c r="B95" s="174"/>
      <c r="C95" s="175"/>
      <c r="D95" s="176" t="e">
        <f t="shared" si="2"/>
        <v>#DIV/0!</v>
      </c>
      <c r="E95" s="176"/>
      <c r="F95" s="177">
        <f t="shared" si="3"/>
        <v>0</v>
      </c>
    </row>
    <row r="96" spans="1:6" ht="15" hidden="1">
      <c r="A96" s="64" t="s">
        <v>56</v>
      </c>
      <c r="B96" s="158"/>
      <c r="C96" s="167"/>
      <c r="D96" s="168" t="e">
        <f t="shared" si="2"/>
        <v>#DIV/0!</v>
      </c>
      <c r="E96" s="168"/>
      <c r="F96" s="169">
        <f t="shared" si="3"/>
        <v>0</v>
      </c>
    </row>
    <row r="97" spans="1:6" ht="15" hidden="1">
      <c r="A97" s="64" t="s">
        <v>57</v>
      </c>
      <c r="B97" s="158"/>
      <c r="C97" s="167"/>
      <c r="D97" s="168" t="e">
        <f t="shared" si="2"/>
        <v>#DIV/0!</v>
      </c>
      <c r="E97" s="168"/>
      <c r="F97" s="169">
        <f t="shared" si="3"/>
        <v>0</v>
      </c>
    </row>
    <row r="98" spans="1:6" ht="15" hidden="1">
      <c r="A98" s="64" t="s">
        <v>130</v>
      </c>
      <c r="B98" s="158"/>
      <c r="C98" s="167"/>
      <c r="D98" s="168" t="e">
        <f t="shared" si="2"/>
        <v>#DIV/0!</v>
      </c>
      <c r="E98" s="168"/>
      <c r="F98" s="169">
        <f t="shared" si="3"/>
        <v>0</v>
      </c>
    </row>
    <row r="99" spans="1:6" ht="15" hidden="1">
      <c r="A99" s="64" t="s">
        <v>58</v>
      </c>
      <c r="B99" s="158"/>
      <c r="C99" s="167"/>
      <c r="D99" s="168" t="e">
        <f t="shared" si="2"/>
        <v>#DIV/0!</v>
      </c>
      <c r="E99" s="168"/>
      <c r="F99" s="169">
        <f t="shared" si="3"/>
        <v>0</v>
      </c>
    </row>
    <row r="100" spans="1:6" ht="15" hidden="1">
      <c r="A100" s="64" t="s">
        <v>59</v>
      </c>
      <c r="B100" s="158"/>
      <c r="C100" s="167"/>
      <c r="D100" s="168" t="e">
        <f t="shared" si="2"/>
        <v>#DIV/0!</v>
      </c>
      <c r="E100" s="168"/>
      <c r="F100" s="169">
        <f t="shared" si="3"/>
        <v>0</v>
      </c>
    </row>
    <row r="101" spans="1:6" ht="15" hidden="1">
      <c r="A101" s="64" t="s">
        <v>90</v>
      </c>
      <c r="B101" s="158"/>
      <c r="C101" s="167"/>
      <c r="D101" s="168" t="e">
        <f t="shared" si="2"/>
        <v>#DIV/0!</v>
      </c>
      <c r="E101" s="168"/>
      <c r="F101" s="169">
        <f t="shared" si="3"/>
        <v>0</v>
      </c>
    </row>
    <row r="102" spans="1:6" ht="15" hidden="1">
      <c r="A102" s="65" t="s">
        <v>91</v>
      </c>
      <c r="B102" s="160"/>
      <c r="C102" s="170"/>
      <c r="D102" s="171" t="e">
        <f t="shared" si="2"/>
        <v>#DIV/0!</v>
      </c>
      <c r="E102" s="171"/>
      <c r="F102" s="172">
        <f t="shared" si="3"/>
        <v>0</v>
      </c>
    </row>
    <row r="103" ht="15" hidden="1"/>
    <row r="104" ht="15" hidden="1">
      <c r="B104" s="178"/>
    </row>
    <row r="105" ht="15" hidden="1"/>
    <row r="106" ht="15" hidden="1"/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03" sqref="Q103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625" style="9" customWidth="1"/>
    <col min="5" max="5" width="10.75390625" style="9" customWidth="1"/>
    <col min="6" max="6" width="11.00390625" style="9" customWidth="1"/>
    <col min="7" max="7" width="10.75390625" style="10" customWidth="1"/>
    <col min="8" max="8" width="11.125" style="9" customWidth="1"/>
    <col min="9" max="9" width="12.125" style="9" customWidth="1"/>
    <col min="10" max="11" width="10.75390625" style="9" customWidth="1"/>
    <col min="12" max="12" width="11.375" style="9" customWidth="1"/>
    <col min="13" max="16384" width="9.125" style="9" customWidth="1"/>
  </cols>
  <sheetData>
    <row r="1" spans="1:12" ht="16.5">
      <c r="A1" s="11" t="s">
        <v>133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27" customHeight="1">
      <c r="A3" s="197" t="s">
        <v>1</v>
      </c>
      <c r="B3" s="197" t="s">
        <v>114</v>
      </c>
      <c r="C3" s="197" t="s">
        <v>96</v>
      </c>
      <c r="D3" s="197"/>
      <c r="E3" s="199"/>
      <c r="F3" s="199"/>
      <c r="G3" s="201" t="s">
        <v>60</v>
      </c>
      <c r="H3" s="199"/>
      <c r="I3" s="202"/>
      <c r="J3" s="200" t="s">
        <v>0</v>
      </c>
      <c r="K3" s="200"/>
      <c r="L3" s="200"/>
    </row>
    <row r="4" spans="1:12" s="10" customFormat="1" ht="47.25">
      <c r="A4" s="198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28" t="s">
        <v>102</v>
      </c>
      <c r="H4" s="1" t="s">
        <v>101</v>
      </c>
      <c r="I4" s="85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43" t="s">
        <v>2</v>
      </c>
      <c r="B5" s="72">
        <v>27247.38</v>
      </c>
      <c r="C5" s="25">
        <f>C6+C25+C36+C45+C53+C68+C75+C92</f>
        <v>20861.696</v>
      </c>
      <c r="D5" s="31">
        <f>C5/B5*100</f>
        <v>76.56404395578583</v>
      </c>
      <c r="E5" s="31">
        <v>22728.511</v>
      </c>
      <c r="F5" s="50">
        <f aca="true" t="shared" si="0" ref="F5:F23">C5-E5</f>
        <v>-1866.8149999999987</v>
      </c>
      <c r="G5" s="135">
        <f>G6+G25+G36+G45+G53+G68+G75+G92</f>
        <v>63527.623</v>
      </c>
      <c r="H5" s="31">
        <v>78210.20170000002</v>
      </c>
      <c r="I5" s="123">
        <f>G5-H5</f>
        <v>-14682.57870000002</v>
      </c>
      <c r="J5" s="62">
        <f>G5/C5*10</f>
        <v>30.451801713532785</v>
      </c>
      <c r="K5" s="76">
        <f>H5/E5*10</f>
        <v>34.41061392011119</v>
      </c>
      <c r="L5" s="87">
        <f>J5-K5</f>
        <v>-3.958812206578404</v>
      </c>
    </row>
    <row r="6" spans="1:12" s="15" customFormat="1" ht="15.75">
      <c r="A6" s="44" t="s">
        <v>3</v>
      </c>
      <c r="B6" s="73">
        <v>4310.25</v>
      </c>
      <c r="C6" s="26">
        <f>SUM(C7:C23)</f>
        <v>4233.450999999999</v>
      </c>
      <c r="D6" s="32">
        <f aca="true" t="shared" si="1" ref="D6:D35">C6/B6*100</f>
        <v>98.218224000928</v>
      </c>
      <c r="E6" s="32">
        <v>3916.91</v>
      </c>
      <c r="F6" s="51">
        <f t="shared" si="0"/>
        <v>316.54099999999926</v>
      </c>
      <c r="G6" s="136">
        <f>SUM(G7:G23)</f>
        <v>16285.383999999996</v>
      </c>
      <c r="H6" s="32">
        <v>17851.547000000002</v>
      </c>
      <c r="I6" s="124">
        <f aca="true" t="shared" si="2" ref="I6:I69">G6-H6</f>
        <v>-1566.163000000006</v>
      </c>
      <c r="J6" s="29">
        <f>IF(C6&gt;0,G6/C6*10,"")</f>
        <v>38.46834178546061</v>
      </c>
      <c r="K6" s="37">
        <f aca="true" t="shared" si="3" ref="K6:K46">IF(E6&gt;0,H6/E6*10,"")</f>
        <v>45.575586367825665</v>
      </c>
      <c r="L6" s="56">
        <f>J6-K6</f>
        <v>-7.107244582365055</v>
      </c>
    </row>
    <row r="7" spans="1:12" s="2" customFormat="1" ht="15">
      <c r="A7" s="45" t="s">
        <v>4</v>
      </c>
      <c r="B7" s="74">
        <v>432.48</v>
      </c>
      <c r="C7" s="30">
        <v>405.38</v>
      </c>
      <c r="D7" s="38">
        <f t="shared" si="1"/>
        <v>93.73381428042916</v>
      </c>
      <c r="E7" s="38">
        <v>388.35</v>
      </c>
      <c r="F7" s="57">
        <f t="shared" si="0"/>
        <v>17.029999999999973</v>
      </c>
      <c r="G7" s="58">
        <v>1856.11</v>
      </c>
      <c r="H7" s="38">
        <v>2105.34</v>
      </c>
      <c r="I7" s="125">
        <f t="shared" si="2"/>
        <v>-249.23000000000025</v>
      </c>
      <c r="J7" s="30">
        <f>IF(C7&gt;0,G7/C7*10,"")</f>
        <v>45.78691598006809</v>
      </c>
      <c r="K7" s="38">
        <f t="shared" si="3"/>
        <v>54.21243723445346</v>
      </c>
      <c r="L7" s="57">
        <f aca="true" t="shared" si="4" ref="L7:L35">J7-K7</f>
        <v>-8.425521254385373</v>
      </c>
    </row>
    <row r="8" spans="1:12" s="2" customFormat="1" ht="15">
      <c r="A8" s="45" t="s">
        <v>5</v>
      </c>
      <c r="B8" s="74">
        <v>144.33</v>
      </c>
      <c r="C8" s="30">
        <v>134.92</v>
      </c>
      <c r="D8" s="38">
        <f t="shared" si="1"/>
        <v>93.48021894270074</v>
      </c>
      <c r="E8" s="38">
        <v>137.344</v>
      </c>
      <c r="F8" s="57">
        <f t="shared" si="0"/>
        <v>-2.4240000000000066</v>
      </c>
      <c r="G8" s="58">
        <v>570.9</v>
      </c>
      <c r="H8" s="38">
        <v>597.651</v>
      </c>
      <c r="I8" s="125">
        <f t="shared" si="2"/>
        <v>-26.750999999999976</v>
      </c>
      <c r="J8" s="30">
        <f aca="true" t="shared" si="5" ref="J8:J71">IF(C8&gt;0,G8/C8*10,"")</f>
        <v>42.31396383041803</v>
      </c>
      <c r="K8" s="38">
        <f t="shared" si="3"/>
        <v>43.51489690121156</v>
      </c>
      <c r="L8" s="57">
        <f t="shared" si="4"/>
        <v>-1.2009330707935248</v>
      </c>
    </row>
    <row r="9" spans="1:12" s="2" customFormat="1" ht="15">
      <c r="A9" s="45" t="s">
        <v>6</v>
      </c>
      <c r="B9" s="74">
        <v>44.75</v>
      </c>
      <c r="C9" s="30">
        <v>41.03</v>
      </c>
      <c r="D9" s="38">
        <f t="shared" si="1"/>
        <v>91.68715083798882</v>
      </c>
      <c r="E9" s="38">
        <v>34.1</v>
      </c>
      <c r="F9" s="57">
        <f t="shared" si="0"/>
        <v>6.93</v>
      </c>
      <c r="G9" s="58">
        <v>99.37</v>
      </c>
      <c r="H9" s="38">
        <v>111.3</v>
      </c>
      <c r="I9" s="125">
        <f t="shared" si="2"/>
        <v>-11.929999999999993</v>
      </c>
      <c r="J9" s="30">
        <f t="shared" si="5"/>
        <v>24.2188642456739</v>
      </c>
      <c r="K9" s="38">
        <f t="shared" si="3"/>
        <v>32.639296187683286</v>
      </c>
      <c r="L9" s="57">
        <f t="shared" si="4"/>
        <v>-8.420431942009387</v>
      </c>
    </row>
    <row r="10" spans="1:12" s="2" customFormat="1" ht="15">
      <c r="A10" s="45" t="s">
        <v>7</v>
      </c>
      <c r="B10" s="74">
        <v>789.52</v>
      </c>
      <c r="C10" s="30">
        <v>789.5</v>
      </c>
      <c r="D10" s="38">
        <f t="shared" si="1"/>
        <v>99.99746681528016</v>
      </c>
      <c r="E10" s="38">
        <v>748.4</v>
      </c>
      <c r="F10" s="57">
        <f t="shared" si="0"/>
        <v>41.10000000000002</v>
      </c>
      <c r="G10" s="58">
        <v>2699.4</v>
      </c>
      <c r="H10" s="38">
        <v>3428.3</v>
      </c>
      <c r="I10" s="125">
        <f t="shared" si="2"/>
        <v>-728.9000000000001</v>
      </c>
      <c r="J10" s="30">
        <f t="shared" si="5"/>
        <v>34.19126029132362</v>
      </c>
      <c r="K10" s="38">
        <f t="shared" si="3"/>
        <v>45.80839123463389</v>
      </c>
      <c r="L10" s="57">
        <f t="shared" si="4"/>
        <v>-11.617130943310265</v>
      </c>
    </row>
    <row r="11" spans="1:12" s="2" customFormat="1" ht="15">
      <c r="A11" s="45" t="s">
        <v>8</v>
      </c>
      <c r="B11" s="74">
        <v>24.45</v>
      </c>
      <c r="C11" s="30">
        <v>22.95</v>
      </c>
      <c r="D11" s="38">
        <f t="shared" si="1"/>
        <v>93.86503067484662</v>
      </c>
      <c r="E11" s="38">
        <v>16.08</v>
      </c>
      <c r="F11" s="57">
        <f t="shared" si="0"/>
        <v>6.870000000000001</v>
      </c>
      <c r="G11" s="58">
        <v>50.6</v>
      </c>
      <c r="H11" s="38">
        <v>41.38</v>
      </c>
      <c r="I11" s="125">
        <f t="shared" si="2"/>
        <v>9.219999999999999</v>
      </c>
      <c r="J11" s="30">
        <f t="shared" si="5"/>
        <v>22.047930283224403</v>
      </c>
      <c r="K11" s="38">
        <f t="shared" si="3"/>
        <v>25.73383084577115</v>
      </c>
      <c r="L11" s="57">
        <f t="shared" si="4"/>
        <v>-3.6859005625467454</v>
      </c>
    </row>
    <row r="12" spans="1:12" s="2" customFormat="1" ht="15">
      <c r="A12" s="45" t="s">
        <v>9</v>
      </c>
      <c r="B12" s="74">
        <v>38.67</v>
      </c>
      <c r="C12" s="30">
        <v>35.3</v>
      </c>
      <c r="D12" s="38">
        <f t="shared" si="1"/>
        <v>91.285234031549</v>
      </c>
      <c r="E12" s="38">
        <v>32.4</v>
      </c>
      <c r="F12" s="57">
        <f t="shared" si="0"/>
        <v>2.8999999999999986</v>
      </c>
      <c r="G12" s="58">
        <v>103.8</v>
      </c>
      <c r="H12" s="38">
        <v>88.1</v>
      </c>
      <c r="I12" s="125">
        <f t="shared" si="2"/>
        <v>15.700000000000003</v>
      </c>
      <c r="J12" s="30">
        <f t="shared" si="5"/>
        <v>29.405099150141645</v>
      </c>
      <c r="K12" s="38">
        <f t="shared" si="3"/>
        <v>27.191358024691358</v>
      </c>
      <c r="L12" s="57">
        <f t="shared" si="4"/>
        <v>2.2137411254502872</v>
      </c>
    </row>
    <row r="13" spans="1:12" s="2" customFormat="1" ht="15">
      <c r="A13" s="45" t="s">
        <v>10</v>
      </c>
      <c r="B13" s="74">
        <v>8.83</v>
      </c>
      <c r="C13" s="30">
        <v>6.466</v>
      </c>
      <c r="D13" s="38">
        <f t="shared" si="1"/>
        <v>73.22763306908267</v>
      </c>
      <c r="E13" s="38">
        <v>2.3</v>
      </c>
      <c r="F13" s="57">
        <f t="shared" si="0"/>
        <v>4.166</v>
      </c>
      <c r="G13" s="58">
        <v>10.126</v>
      </c>
      <c r="H13" s="38">
        <v>4.5</v>
      </c>
      <c r="I13" s="125">
        <f t="shared" si="2"/>
        <v>5.6259999999999994</v>
      </c>
      <c r="J13" s="30">
        <f t="shared" si="5"/>
        <v>15.660377358490564</v>
      </c>
      <c r="K13" s="38">
        <f t="shared" si="3"/>
        <v>19.56521739130435</v>
      </c>
      <c r="L13" s="57">
        <f t="shared" si="4"/>
        <v>-3.9048400328137873</v>
      </c>
    </row>
    <row r="14" spans="1:12" s="2" customFormat="1" ht="15">
      <c r="A14" s="45" t="s">
        <v>11</v>
      </c>
      <c r="B14" s="74">
        <v>544.76</v>
      </c>
      <c r="C14" s="30">
        <v>544.8</v>
      </c>
      <c r="D14" s="38">
        <f t="shared" si="1"/>
        <v>100.00734268301636</v>
      </c>
      <c r="E14" s="38">
        <v>540.1</v>
      </c>
      <c r="F14" s="57">
        <f t="shared" si="0"/>
        <v>4.699999999999932</v>
      </c>
      <c r="G14" s="58">
        <v>2550</v>
      </c>
      <c r="H14" s="38">
        <v>2807.9</v>
      </c>
      <c r="I14" s="125">
        <f t="shared" si="2"/>
        <v>-257.9000000000001</v>
      </c>
      <c r="J14" s="30">
        <f t="shared" si="5"/>
        <v>46.80616740088106</v>
      </c>
      <c r="K14" s="38">
        <f t="shared" si="3"/>
        <v>51.98852064432512</v>
      </c>
      <c r="L14" s="57">
        <f t="shared" si="4"/>
        <v>-5.182353243444062</v>
      </c>
    </row>
    <row r="15" spans="1:12" s="2" customFormat="1" ht="15">
      <c r="A15" s="45" t="s">
        <v>12</v>
      </c>
      <c r="B15" s="74">
        <v>433.79</v>
      </c>
      <c r="C15" s="30">
        <v>426</v>
      </c>
      <c r="D15" s="38">
        <f t="shared" si="1"/>
        <v>98.20420018903155</v>
      </c>
      <c r="E15" s="38">
        <v>427.7</v>
      </c>
      <c r="F15" s="57">
        <f t="shared" si="0"/>
        <v>-1.6999999999999886</v>
      </c>
      <c r="G15" s="58">
        <v>1832.3</v>
      </c>
      <c r="H15" s="38">
        <v>1960.6</v>
      </c>
      <c r="I15" s="125">
        <f t="shared" si="2"/>
        <v>-128.29999999999995</v>
      </c>
      <c r="J15" s="30">
        <f t="shared" si="5"/>
        <v>43.01173708920188</v>
      </c>
      <c r="K15" s="38">
        <f t="shared" si="3"/>
        <v>45.84054243628712</v>
      </c>
      <c r="L15" s="57">
        <f t="shared" si="4"/>
        <v>-2.8288053470852432</v>
      </c>
    </row>
    <row r="16" spans="1:12" s="2" customFormat="1" ht="15">
      <c r="A16" s="45" t="s">
        <v>92</v>
      </c>
      <c r="B16" s="74">
        <v>69.64</v>
      </c>
      <c r="C16" s="30">
        <v>69.64</v>
      </c>
      <c r="D16" s="38">
        <f t="shared" si="1"/>
        <v>100</v>
      </c>
      <c r="E16" s="38">
        <v>56.9</v>
      </c>
      <c r="F16" s="57">
        <f t="shared" si="0"/>
        <v>12.740000000000002</v>
      </c>
      <c r="G16" s="58">
        <v>239.8</v>
      </c>
      <c r="H16" s="38">
        <v>200.5</v>
      </c>
      <c r="I16" s="125">
        <f t="shared" si="2"/>
        <v>39.30000000000001</v>
      </c>
      <c r="J16" s="30">
        <f t="shared" si="5"/>
        <v>34.43423319931074</v>
      </c>
      <c r="K16" s="38">
        <f t="shared" si="3"/>
        <v>35.23725834797891</v>
      </c>
      <c r="L16" s="57">
        <f t="shared" si="4"/>
        <v>-0.8030251486681692</v>
      </c>
    </row>
    <row r="17" spans="1:12" s="2" customFormat="1" ht="15">
      <c r="A17" s="45" t="s">
        <v>13</v>
      </c>
      <c r="B17" s="74">
        <v>482.52</v>
      </c>
      <c r="C17" s="30">
        <v>478.14</v>
      </c>
      <c r="D17" s="38">
        <f t="shared" si="1"/>
        <v>99.09226560557074</v>
      </c>
      <c r="E17" s="38">
        <v>379.25</v>
      </c>
      <c r="F17" s="57">
        <f t="shared" si="0"/>
        <v>98.88999999999999</v>
      </c>
      <c r="G17" s="58">
        <v>1966.55</v>
      </c>
      <c r="H17" s="38">
        <v>1721.45</v>
      </c>
      <c r="I17" s="125">
        <f t="shared" si="2"/>
        <v>245.0999999999999</v>
      </c>
      <c r="J17" s="30">
        <f t="shared" si="5"/>
        <v>41.12916718952608</v>
      </c>
      <c r="K17" s="38">
        <f t="shared" si="3"/>
        <v>45.39090309822018</v>
      </c>
      <c r="L17" s="57">
        <f t="shared" si="4"/>
        <v>-4.261735908694099</v>
      </c>
    </row>
    <row r="18" spans="1:12" s="2" customFormat="1" ht="15">
      <c r="A18" s="45" t="s">
        <v>14</v>
      </c>
      <c r="B18" s="74">
        <v>331.67</v>
      </c>
      <c r="C18" s="30">
        <v>327</v>
      </c>
      <c r="D18" s="38">
        <f t="shared" si="1"/>
        <v>98.59197395001054</v>
      </c>
      <c r="E18" s="38">
        <v>300</v>
      </c>
      <c r="F18" s="57">
        <f t="shared" si="0"/>
        <v>27</v>
      </c>
      <c r="G18" s="58">
        <v>1057.4</v>
      </c>
      <c r="H18" s="38">
        <v>1176</v>
      </c>
      <c r="I18" s="125">
        <f t="shared" si="2"/>
        <v>-118.59999999999991</v>
      </c>
      <c r="J18" s="30">
        <f t="shared" si="5"/>
        <v>32.336391437308876</v>
      </c>
      <c r="K18" s="38">
        <f t="shared" si="3"/>
        <v>39.2</v>
      </c>
      <c r="L18" s="57">
        <f t="shared" si="4"/>
        <v>-6.863608562691127</v>
      </c>
    </row>
    <row r="19" spans="1:12" s="2" customFormat="1" ht="15">
      <c r="A19" s="45" t="s">
        <v>15</v>
      </c>
      <c r="B19" s="74">
        <v>55.32</v>
      </c>
      <c r="C19" s="30">
        <v>49.9</v>
      </c>
      <c r="D19" s="38">
        <f t="shared" si="1"/>
        <v>90.20245842371656</v>
      </c>
      <c r="E19" s="38">
        <v>31.9</v>
      </c>
      <c r="F19" s="57">
        <f t="shared" si="0"/>
        <v>18</v>
      </c>
      <c r="G19" s="58">
        <v>120.7</v>
      </c>
      <c r="H19" s="38">
        <v>94.6</v>
      </c>
      <c r="I19" s="125">
        <f t="shared" si="2"/>
        <v>26.10000000000001</v>
      </c>
      <c r="J19" s="30">
        <f t="shared" si="5"/>
        <v>24.188376753507015</v>
      </c>
      <c r="K19" s="38">
        <f t="shared" si="3"/>
        <v>29.655172413793103</v>
      </c>
      <c r="L19" s="57">
        <f t="shared" si="4"/>
        <v>-5.466795660286088</v>
      </c>
    </row>
    <row r="20" spans="1:12" s="2" customFormat="1" ht="15">
      <c r="A20" s="45" t="s">
        <v>16</v>
      </c>
      <c r="B20" s="74">
        <v>552.65</v>
      </c>
      <c r="C20" s="30">
        <v>552.7</v>
      </c>
      <c r="D20" s="38">
        <f t="shared" si="1"/>
        <v>100.00904731747038</v>
      </c>
      <c r="E20" s="38">
        <v>564.9</v>
      </c>
      <c r="F20" s="57">
        <f t="shared" si="0"/>
        <v>-12.199999999999932</v>
      </c>
      <c r="G20" s="58">
        <v>1884.3</v>
      </c>
      <c r="H20" s="38">
        <v>2526.7</v>
      </c>
      <c r="I20" s="125">
        <f t="shared" si="2"/>
        <v>-642.3999999999999</v>
      </c>
      <c r="J20" s="30">
        <f t="shared" si="5"/>
        <v>34.09263614981002</v>
      </c>
      <c r="K20" s="38">
        <f t="shared" si="3"/>
        <v>44.72827049035227</v>
      </c>
      <c r="L20" s="156">
        <f t="shared" si="4"/>
        <v>-10.635634340542254</v>
      </c>
    </row>
    <row r="21" spans="1:12" s="2" customFormat="1" ht="15">
      <c r="A21" s="45" t="s">
        <v>17</v>
      </c>
      <c r="B21" s="74">
        <v>16.23</v>
      </c>
      <c r="C21" s="30">
        <v>12.4</v>
      </c>
      <c r="D21" s="38">
        <f t="shared" si="1"/>
        <v>76.40172520024646</v>
      </c>
      <c r="E21" s="38">
        <v>5.6</v>
      </c>
      <c r="F21" s="57">
        <f t="shared" si="0"/>
        <v>6.800000000000001</v>
      </c>
      <c r="G21" s="58">
        <v>24.3</v>
      </c>
      <c r="H21" s="38">
        <v>14.1</v>
      </c>
      <c r="I21" s="125">
        <f t="shared" si="2"/>
        <v>10.200000000000001</v>
      </c>
      <c r="J21" s="30">
        <f t="shared" si="5"/>
        <v>19.596774193548388</v>
      </c>
      <c r="K21" s="38">
        <f t="shared" si="3"/>
        <v>25.178571428571427</v>
      </c>
      <c r="L21" s="57">
        <f t="shared" si="4"/>
        <v>-5.581797235023039</v>
      </c>
    </row>
    <row r="22" spans="1:12" s="2" customFormat="1" ht="15">
      <c r="A22" s="45" t="s">
        <v>18</v>
      </c>
      <c r="B22" s="74">
        <v>327.82</v>
      </c>
      <c r="C22" s="30">
        <v>327.8</v>
      </c>
      <c r="D22" s="38">
        <f t="shared" si="1"/>
        <v>99.99389909096456</v>
      </c>
      <c r="E22" s="38">
        <v>247.25</v>
      </c>
      <c r="F22" s="57">
        <f t="shared" si="0"/>
        <v>80.55000000000001</v>
      </c>
      <c r="G22" s="58">
        <v>1198.8</v>
      </c>
      <c r="H22" s="38">
        <v>961.27</v>
      </c>
      <c r="I22" s="125">
        <f t="shared" si="2"/>
        <v>237.52999999999997</v>
      </c>
      <c r="J22" s="30">
        <f t="shared" si="5"/>
        <v>36.57107992678463</v>
      </c>
      <c r="K22" s="38">
        <f t="shared" si="3"/>
        <v>38.87846309403437</v>
      </c>
      <c r="L22" s="57">
        <f t="shared" si="4"/>
        <v>-2.3073831672497462</v>
      </c>
    </row>
    <row r="23" spans="1:12" s="2" customFormat="1" ht="15">
      <c r="A23" s="45" t="s">
        <v>19</v>
      </c>
      <c r="B23" s="74">
        <v>12.38</v>
      </c>
      <c r="C23" s="30">
        <v>9.525</v>
      </c>
      <c r="D23" s="38">
        <f t="shared" si="1"/>
        <v>76.93861066235864</v>
      </c>
      <c r="E23" s="38">
        <v>4.336</v>
      </c>
      <c r="F23" s="57">
        <f t="shared" si="0"/>
        <v>5.189</v>
      </c>
      <c r="G23" s="58">
        <v>20.928</v>
      </c>
      <c r="H23" s="38">
        <v>11.856</v>
      </c>
      <c r="I23" s="125">
        <f t="shared" si="2"/>
        <v>9.072000000000001</v>
      </c>
      <c r="J23" s="30">
        <f t="shared" si="5"/>
        <v>21.971653543307088</v>
      </c>
      <c r="K23" s="38">
        <f t="shared" si="3"/>
        <v>27.343173431734314</v>
      </c>
      <c r="L23" s="57">
        <f t="shared" si="4"/>
        <v>-5.371519888427226</v>
      </c>
    </row>
    <row r="24" spans="1:12" s="2" customFormat="1" ht="15" hidden="1">
      <c r="A24" s="45"/>
      <c r="B24" s="74">
        <v>999999999</v>
      </c>
      <c r="C24" s="30"/>
      <c r="D24" s="38">
        <f t="shared" si="1"/>
        <v>0</v>
      </c>
      <c r="E24" s="38"/>
      <c r="F24" s="57"/>
      <c r="G24" s="58"/>
      <c r="H24" s="38"/>
      <c r="I24" s="125"/>
      <c r="J24" s="30">
        <f t="shared" si="5"/>
      </c>
      <c r="K24" s="38">
        <f t="shared" si="3"/>
      </c>
      <c r="L24" s="57" t="e">
        <f t="shared" si="4"/>
        <v>#VALUE!</v>
      </c>
    </row>
    <row r="25" spans="1:12" s="15" customFormat="1" ht="15.75">
      <c r="A25" s="44" t="s">
        <v>20</v>
      </c>
      <c r="B25" s="73">
        <v>101.68</v>
      </c>
      <c r="C25" s="26">
        <f>SUM(C26:C35)-C29</f>
        <v>91.22999999999999</v>
      </c>
      <c r="D25" s="32">
        <f t="shared" si="1"/>
        <v>89.72265932336741</v>
      </c>
      <c r="E25" s="32">
        <v>78.59599999999999</v>
      </c>
      <c r="F25" s="51">
        <f aca="true" t="shared" si="6" ref="F25:F46">C25-E25</f>
        <v>12.634</v>
      </c>
      <c r="G25" s="136">
        <f>SUM(G26:G35)-G29</f>
        <v>268.49899999999997</v>
      </c>
      <c r="H25" s="32">
        <v>322.164</v>
      </c>
      <c r="I25" s="124">
        <f t="shared" si="2"/>
        <v>-53.66500000000002</v>
      </c>
      <c r="J25" s="29">
        <f t="shared" si="5"/>
        <v>29.430998575030145</v>
      </c>
      <c r="K25" s="37">
        <f t="shared" si="3"/>
        <v>40.98987225813019</v>
      </c>
      <c r="L25" s="56">
        <f t="shared" si="4"/>
        <v>-11.558873683100046</v>
      </c>
    </row>
    <row r="26" spans="1:12" s="2" customFormat="1" ht="15" hidden="1">
      <c r="A26" s="45" t="s">
        <v>61</v>
      </c>
      <c r="B26" s="74"/>
      <c r="C26" s="30"/>
      <c r="D26" s="38" t="e">
        <f t="shared" si="1"/>
        <v>#DIV/0!</v>
      </c>
      <c r="E26" s="38"/>
      <c r="F26" s="57">
        <f t="shared" si="6"/>
        <v>0</v>
      </c>
      <c r="G26" s="58"/>
      <c r="H26" s="38"/>
      <c r="I26" s="125">
        <f t="shared" si="2"/>
        <v>0</v>
      </c>
      <c r="J26" s="30">
        <f t="shared" si="5"/>
      </c>
      <c r="K26" s="38">
        <f t="shared" si="3"/>
      </c>
      <c r="L26" s="57" t="e">
        <f t="shared" si="4"/>
        <v>#VALUE!</v>
      </c>
    </row>
    <row r="27" spans="1:12" s="2" customFormat="1" ht="15" hidden="1">
      <c r="A27" s="45" t="s">
        <v>21</v>
      </c>
      <c r="B27" s="74"/>
      <c r="C27" s="30"/>
      <c r="D27" s="38" t="e">
        <f t="shared" si="1"/>
        <v>#DIV/0!</v>
      </c>
      <c r="E27" s="38"/>
      <c r="F27" s="57">
        <f t="shared" si="6"/>
        <v>0</v>
      </c>
      <c r="G27" s="58"/>
      <c r="H27" s="38"/>
      <c r="I27" s="125">
        <f t="shared" si="2"/>
        <v>0</v>
      </c>
      <c r="J27" s="30">
        <f t="shared" si="5"/>
      </c>
      <c r="K27" s="38">
        <f t="shared" si="3"/>
      </c>
      <c r="L27" s="57" t="e">
        <f t="shared" si="4"/>
        <v>#VALUE!</v>
      </c>
    </row>
    <row r="28" spans="1:12" s="2" customFormat="1" ht="15">
      <c r="A28" s="45" t="s">
        <v>22</v>
      </c>
      <c r="B28" s="74">
        <v>0.54</v>
      </c>
      <c r="C28" s="30">
        <v>0.368</v>
      </c>
      <c r="D28" s="38">
        <f t="shared" si="1"/>
        <v>68.14814814814815</v>
      </c>
      <c r="E28" s="38"/>
      <c r="F28" s="57">
        <f t="shared" si="6"/>
        <v>0.368</v>
      </c>
      <c r="G28" s="58">
        <v>0.683</v>
      </c>
      <c r="H28" s="38"/>
      <c r="I28" s="125">
        <f t="shared" si="2"/>
        <v>0.683</v>
      </c>
      <c r="J28" s="30">
        <f t="shared" si="5"/>
        <v>18.559782608695656</v>
      </c>
      <c r="K28" s="38">
        <f t="shared" si="3"/>
      </c>
      <c r="L28" s="57"/>
    </row>
    <row r="29" spans="1:12" s="2" customFormat="1" ht="15" hidden="1">
      <c r="A29" s="45" t="s">
        <v>62</v>
      </c>
      <c r="B29" s="74"/>
      <c r="C29" s="30"/>
      <c r="D29" s="38" t="e">
        <f t="shared" si="1"/>
        <v>#DIV/0!</v>
      </c>
      <c r="E29" s="38"/>
      <c r="F29" s="57">
        <f t="shared" si="6"/>
        <v>0</v>
      </c>
      <c r="G29" s="58"/>
      <c r="H29" s="38"/>
      <c r="I29" s="125">
        <f t="shared" si="2"/>
        <v>0</v>
      </c>
      <c r="J29" s="30">
        <f t="shared" si="5"/>
      </c>
      <c r="K29" s="38">
        <f t="shared" si="3"/>
      </c>
      <c r="L29" s="57" t="e">
        <f t="shared" si="4"/>
        <v>#VALUE!</v>
      </c>
    </row>
    <row r="30" spans="1:12" s="2" customFormat="1" ht="15">
      <c r="A30" s="45" t="s">
        <v>23</v>
      </c>
      <c r="B30" s="74">
        <v>16.22</v>
      </c>
      <c r="C30" s="30">
        <v>12.198</v>
      </c>
      <c r="D30" s="38">
        <f t="shared" si="1"/>
        <v>75.20345252774354</v>
      </c>
      <c r="E30" s="38">
        <v>4.086</v>
      </c>
      <c r="F30" s="57">
        <f t="shared" si="6"/>
        <v>8.112</v>
      </c>
      <c r="G30" s="58">
        <v>18.125</v>
      </c>
      <c r="H30" s="38">
        <v>5.802</v>
      </c>
      <c r="I30" s="125">
        <f t="shared" si="2"/>
        <v>12.323</v>
      </c>
      <c r="J30" s="30">
        <f t="shared" si="5"/>
        <v>14.858993277586489</v>
      </c>
      <c r="K30" s="38">
        <f t="shared" si="3"/>
        <v>14.199706314243755</v>
      </c>
      <c r="L30" s="156">
        <f t="shared" si="4"/>
        <v>0.6592869633427334</v>
      </c>
    </row>
    <row r="31" spans="1:12" s="2" customFormat="1" ht="15">
      <c r="A31" s="45" t="s">
        <v>24</v>
      </c>
      <c r="B31" s="74">
        <v>61.47</v>
      </c>
      <c r="C31" s="30">
        <v>59.6</v>
      </c>
      <c r="D31" s="38">
        <f t="shared" si="1"/>
        <v>96.95786562550838</v>
      </c>
      <c r="E31" s="38">
        <v>55.9</v>
      </c>
      <c r="F31" s="57">
        <f t="shared" si="6"/>
        <v>3.700000000000003</v>
      </c>
      <c r="G31" s="58">
        <v>202.2</v>
      </c>
      <c r="H31" s="38">
        <v>260.7</v>
      </c>
      <c r="I31" s="125">
        <f t="shared" si="2"/>
        <v>-58.5</v>
      </c>
      <c r="J31" s="30">
        <f t="shared" si="5"/>
        <v>33.92617449664429</v>
      </c>
      <c r="K31" s="38">
        <f t="shared" si="3"/>
        <v>46.63685152057245</v>
      </c>
      <c r="L31" s="57">
        <f t="shared" si="4"/>
        <v>-12.710677023928156</v>
      </c>
    </row>
    <row r="32" spans="1:12" s="2" customFormat="1" ht="15">
      <c r="A32" s="45" t="s">
        <v>25</v>
      </c>
      <c r="B32" s="74">
        <v>7.9</v>
      </c>
      <c r="C32" s="30">
        <v>7.434</v>
      </c>
      <c r="D32" s="38">
        <f t="shared" si="1"/>
        <v>94.10126582278481</v>
      </c>
      <c r="E32" s="38">
        <v>4.92</v>
      </c>
      <c r="F32" s="57">
        <f t="shared" si="6"/>
        <v>2.5140000000000002</v>
      </c>
      <c r="G32" s="58">
        <v>24.091</v>
      </c>
      <c r="H32" s="38">
        <v>17.22</v>
      </c>
      <c r="I32" s="125">
        <f t="shared" si="2"/>
        <v>6.871000000000002</v>
      </c>
      <c r="J32" s="30">
        <f t="shared" si="5"/>
        <v>32.40651062684961</v>
      </c>
      <c r="K32" s="38">
        <f t="shared" si="3"/>
        <v>35</v>
      </c>
      <c r="L32" s="57">
        <f t="shared" si="4"/>
        <v>-2.5934893731503905</v>
      </c>
    </row>
    <row r="33" spans="1:12" s="2" customFormat="1" ht="15" hidden="1">
      <c r="A33" s="45" t="s">
        <v>26</v>
      </c>
      <c r="B33" s="74"/>
      <c r="C33" s="30"/>
      <c r="D33" s="38" t="e">
        <f t="shared" si="1"/>
        <v>#DIV/0!</v>
      </c>
      <c r="E33" s="38"/>
      <c r="F33" s="57">
        <f t="shared" si="6"/>
        <v>0</v>
      </c>
      <c r="G33" s="58"/>
      <c r="H33" s="38"/>
      <c r="I33" s="125">
        <f t="shared" si="2"/>
        <v>0</v>
      </c>
      <c r="J33" s="30">
        <f t="shared" si="5"/>
      </c>
      <c r="K33" s="38">
        <f t="shared" si="3"/>
      </c>
      <c r="L33" s="57" t="e">
        <f t="shared" si="4"/>
        <v>#VALUE!</v>
      </c>
    </row>
    <row r="34" spans="1:12" s="2" customFormat="1" ht="15">
      <c r="A34" s="45" t="s">
        <v>27</v>
      </c>
      <c r="B34" s="74">
        <v>1.83</v>
      </c>
      <c r="C34" s="30">
        <v>1.83</v>
      </c>
      <c r="D34" s="38">
        <f t="shared" si="1"/>
        <v>100</v>
      </c>
      <c r="E34" s="38">
        <v>4.59</v>
      </c>
      <c r="F34" s="57">
        <f t="shared" si="6"/>
        <v>-2.76</v>
      </c>
      <c r="G34" s="58">
        <v>4.5</v>
      </c>
      <c r="H34" s="38">
        <v>13.242</v>
      </c>
      <c r="I34" s="125">
        <f t="shared" si="2"/>
        <v>-8.742</v>
      </c>
      <c r="J34" s="30">
        <f t="shared" si="5"/>
        <v>24.59016393442623</v>
      </c>
      <c r="K34" s="38">
        <f t="shared" si="3"/>
        <v>28.849673202614383</v>
      </c>
      <c r="L34" s="57">
        <f t="shared" si="4"/>
        <v>-4.259509268188154</v>
      </c>
    </row>
    <row r="35" spans="1:12" s="2" customFormat="1" ht="15">
      <c r="A35" s="45" t="s">
        <v>28</v>
      </c>
      <c r="B35" s="74">
        <v>13.71</v>
      </c>
      <c r="C35" s="30">
        <v>9.8</v>
      </c>
      <c r="D35" s="38">
        <f t="shared" si="1"/>
        <v>71.48067104303428</v>
      </c>
      <c r="E35" s="38">
        <v>9.1</v>
      </c>
      <c r="F35" s="57">
        <f t="shared" si="6"/>
        <v>0.7000000000000011</v>
      </c>
      <c r="G35" s="58">
        <v>18.9</v>
      </c>
      <c r="H35" s="38">
        <v>25.2</v>
      </c>
      <c r="I35" s="125">
        <f t="shared" si="2"/>
        <v>-6.300000000000001</v>
      </c>
      <c r="J35" s="30">
        <f t="shared" si="5"/>
        <v>19.285714285714285</v>
      </c>
      <c r="K35" s="38">
        <f t="shared" si="3"/>
        <v>27.692307692307693</v>
      </c>
      <c r="L35" s="57">
        <f t="shared" si="4"/>
        <v>-8.406593406593409</v>
      </c>
    </row>
    <row r="36" spans="1:12" s="15" customFormat="1" ht="15.75">
      <c r="A36" s="44" t="s">
        <v>93</v>
      </c>
      <c r="B36" s="73">
        <v>6138.17</v>
      </c>
      <c r="C36" s="26">
        <f>SUM(C37:C44)</f>
        <v>5931.198</v>
      </c>
      <c r="D36" s="32">
        <f>C36/B36*100</f>
        <v>96.62811554583858</v>
      </c>
      <c r="E36" s="32">
        <v>5858.6</v>
      </c>
      <c r="F36" s="51">
        <f t="shared" si="6"/>
        <v>72.59799999999996</v>
      </c>
      <c r="G36" s="136">
        <f>SUM(G37:G44)</f>
        <v>22786.093999999997</v>
      </c>
      <c r="H36" s="32">
        <v>26138.867700000003</v>
      </c>
      <c r="I36" s="124">
        <f>G36-H36</f>
        <v>-3352.773700000005</v>
      </c>
      <c r="J36" s="29">
        <f t="shared" si="5"/>
        <v>38.4173551447785</v>
      </c>
      <c r="K36" s="37">
        <f t="shared" si="3"/>
        <v>44.61623544874202</v>
      </c>
      <c r="L36" s="51">
        <f>J36-K36</f>
        <v>-6.19888030396352</v>
      </c>
    </row>
    <row r="37" spans="1:12" s="23" customFormat="1" ht="15">
      <c r="A37" s="45" t="s">
        <v>63</v>
      </c>
      <c r="B37" s="74">
        <v>87.86</v>
      </c>
      <c r="C37" s="27">
        <v>87.86</v>
      </c>
      <c r="D37" s="33">
        <f>C37/B37*100</f>
        <v>100</v>
      </c>
      <c r="E37" s="33">
        <v>75.7</v>
      </c>
      <c r="F37" s="53">
        <f t="shared" si="6"/>
        <v>12.159999999999997</v>
      </c>
      <c r="G37" s="137">
        <v>405.69399999999996</v>
      </c>
      <c r="H37" s="33">
        <v>362.137</v>
      </c>
      <c r="I37" s="126">
        <f t="shared" si="2"/>
        <v>43.55699999999996</v>
      </c>
      <c r="J37" s="30">
        <f t="shared" si="5"/>
        <v>46.175051217846566</v>
      </c>
      <c r="K37" s="38">
        <f t="shared" si="3"/>
        <v>47.83844121532365</v>
      </c>
      <c r="L37" s="53">
        <f aca="true" t="shared" si="7" ref="L37:L100">J37-K37</f>
        <v>-1.6633899974770827</v>
      </c>
    </row>
    <row r="38" spans="1:12" s="2" customFormat="1" ht="15">
      <c r="A38" s="45" t="s">
        <v>67</v>
      </c>
      <c r="B38" s="74">
        <v>202.89</v>
      </c>
      <c r="C38" s="27">
        <v>176.6</v>
      </c>
      <c r="D38" s="33">
        <f aca="true" t="shared" si="8" ref="D38:D44">C38/B38*100</f>
        <v>87.04223963724186</v>
      </c>
      <c r="E38" s="33">
        <v>179.4</v>
      </c>
      <c r="F38" s="53">
        <f t="shared" si="6"/>
        <v>-2.8000000000000114</v>
      </c>
      <c r="G38" s="137">
        <v>388.7</v>
      </c>
      <c r="H38" s="33">
        <v>496.3</v>
      </c>
      <c r="I38" s="126">
        <f t="shared" si="2"/>
        <v>-107.60000000000002</v>
      </c>
      <c r="J38" s="30">
        <f t="shared" si="5"/>
        <v>22.010192525481315</v>
      </c>
      <c r="K38" s="38">
        <f t="shared" si="3"/>
        <v>27.6644370122631</v>
      </c>
      <c r="L38" s="53">
        <f t="shared" si="7"/>
        <v>-5.654244486781785</v>
      </c>
    </row>
    <row r="39" spans="1:12" s="5" customFormat="1" ht="15">
      <c r="A39" s="46" t="s">
        <v>99</v>
      </c>
      <c r="B39" s="75">
        <v>278.04</v>
      </c>
      <c r="C39" s="34">
        <v>278.04</v>
      </c>
      <c r="D39" s="33">
        <f t="shared" si="8"/>
        <v>100</v>
      </c>
      <c r="E39" s="35">
        <v>308.9</v>
      </c>
      <c r="F39" s="54">
        <f t="shared" si="6"/>
        <v>-30.859999999999957</v>
      </c>
      <c r="G39" s="138">
        <v>539.3</v>
      </c>
      <c r="H39" s="35">
        <v>979.1307</v>
      </c>
      <c r="I39" s="127">
        <f>G39-H39</f>
        <v>-439.8307000000001</v>
      </c>
      <c r="J39" s="30">
        <f t="shared" si="5"/>
        <v>19.396489713710253</v>
      </c>
      <c r="K39" s="38">
        <f t="shared" si="3"/>
        <v>31.69733570734866</v>
      </c>
      <c r="L39" s="55">
        <f>J39-K39</f>
        <v>-12.300845993638408</v>
      </c>
    </row>
    <row r="40" spans="1:12" s="2" customFormat="1" ht="15">
      <c r="A40" s="45" t="s">
        <v>30</v>
      </c>
      <c r="B40" s="74">
        <v>1463.06</v>
      </c>
      <c r="C40" s="27">
        <v>1448.9</v>
      </c>
      <c r="D40" s="33">
        <f t="shared" si="8"/>
        <v>99.03216546143017</v>
      </c>
      <c r="E40" s="33">
        <v>1398.2</v>
      </c>
      <c r="F40" s="53">
        <f t="shared" si="6"/>
        <v>50.700000000000045</v>
      </c>
      <c r="G40" s="137">
        <v>9282.3</v>
      </c>
      <c r="H40" s="33">
        <v>9064.7</v>
      </c>
      <c r="I40" s="126">
        <f t="shared" si="2"/>
        <v>217.59999999999854</v>
      </c>
      <c r="J40" s="30">
        <f t="shared" si="5"/>
        <v>64.06446269583822</v>
      </c>
      <c r="K40" s="38">
        <f t="shared" si="3"/>
        <v>64.83121155771707</v>
      </c>
      <c r="L40" s="53">
        <f t="shared" si="7"/>
        <v>-0.7667488618788525</v>
      </c>
    </row>
    <row r="41" spans="1:12" s="2" customFormat="1" ht="15">
      <c r="A41" s="45" t="s">
        <v>31</v>
      </c>
      <c r="B41" s="74">
        <v>3.95</v>
      </c>
      <c r="C41" s="27">
        <v>1.498</v>
      </c>
      <c r="D41" s="33">
        <f t="shared" si="8"/>
        <v>37.92405063291139</v>
      </c>
      <c r="E41" s="33">
        <v>1.8</v>
      </c>
      <c r="F41" s="57">
        <f t="shared" si="6"/>
        <v>-0.30200000000000005</v>
      </c>
      <c r="G41" s="58">
        <v>2.6</v>
      </c>
      <c r="H41" s="38">
        <v>6.4</v>
      </c>
      <c r="I41" s="125">
        <f>G41-H41</f>
        <v>-3.8000000000000003</v>
      </c>
      <c r="J41" s="30">
        <f t="shared" si="5"/>
        <v>17.356475300400536</v>
      </c>
      <c r="K41" s="38">
        <f t="shared" si="3"/>
        <v>35.55555555555556</v>
      </c>
      <c r="L41" s="57">
        <f t="shared" si="7"/>
        <v>-18.19908025515502</v>
      </c>
    </row>
    <row r="42" spans="1:12" s="2" customFormat="1" ht="15">
      <c r="A42" s="45" t="s">
        <v>32</v>
      </c>
      <c r="B42" s="74">
        <v>1483.06</v>
      </c>
      <c r="C42" s="27">
        <v>1354.3</v>
      </c>
      <c r="D42" s="33">
        <f t="shared" si="8"/>
        <v>91.31795072350411</v>
      </c>
      <c r="E42" s="33">
        <v>1460.7</v>
      </c>
      <c r="F42" s="57">
        <f t="shared" si="6"/>
        <v>-106.40000000000009</v>
      </c>
      <c r="G42" s="58">
        <v>2961.9</v>
      </c>
      <c r="H42" s="38">
        <v>4556.5</v>
      </c>
      <c r="I42" s="125">
        <f t="shared" si="2"/>
        <v>-1594.6</v>
      </c>
      <c r="J42" s="30">
        <f t="shared" si="5"/>
        <v>21.870338920475522</v>
      </c>
      <c r="K42" s="38">
        <f t="shared" si="3"/>
        <v>31.19394810707195</v>
      </c>
      <c r="L42" s="57">
        <f t="shared" si="7"/>
        <v>-9.323609186596428</v>
      </c>
    </row>
    <row r="43" spans="1:12" s="2" customFormat="1" ht="15">
      <c r="A43" s="45" t="s">
        <v>33</v>
      </c>
      <c r="B43" s="74">
        <v>2618.96</v>
      </c>
      <c r="C43" s="27">
        <v>2584</v>
      </c>
      <c r="D43" s="33">
        <f t="shared" si="8"/>
        <v>98.66511897852583</v>
      </c>
      <c r="E43" s="33">
        <v>2433.9</v>
      </c>
      <c r="F43" s="57">
        <f t="shared" si="6"/>
        <v>150.0999999999999</v>
      </c>
      <c r="G43" s="58">
        <v>9205.6</v>
      </c>
      <c r="H43" s="38">
        <v>10673.7</v>
      </c>
      <c r="I43" s="125">
        <f t="shared" si="2"/>
        <v>-1468.1000000000004</v>
      </c>
      <c r="J43" s="30">
        <f t="shared" si="5"/>
        <v>35.62538699690403</v>
      </c>
      <c r="K43" s="38">
        <f t="shared" si="3"/>
        <v>43.8543079008998</v>
      </c>
      <c r="L43" s="57">
        <f t="shared" si="7"/>
        <v>-8.228920903995771</v>
      </c>
    </row>
    <row r="44" spans="1:12" s="2" customFormat="1" ht="15" hidden="1">
      <c r="A44" s="45" t="s">
        <v>100</v>
      </c>
      <c r="B44" s="74">
        <v>999999999</v>
      </c>
      <c r="C44" s="27"/>
      <c r="D44" s="33">
        <f t="shared" si="8"/>
        <v>0</v>
      </c>
      <c r="E44" s="33"/>
      <c r="F44" s="57">
        <f t="shared" si="6"/>
        <v>0</v>
      </c>
      <c r="G44" s="58"/>
      <c r="H44" s="38"/>
      <c r="I44" s="125"/>
      <c r="J44" s="30">
        <f t="shared" si="5"/>
      </c>
      <c r="K44" s="38">
        <f t="shared" si="3"/>
      </c>
      <c r="L44" s="57" t="e">
        <f>J44-K44</f>
        <v>#VALUE!</v>
      </c>
    </row>
    <row r="45" spans="1:12" s="15" customFormat="1" ht="15.75">
      <c r="A45" s="44" t="s">
        <v>98</v>
      </c>
      <c r="B45" s="73">
        <v>2082.66</v>
      </c>
      <c r="C45" s="28">
        <f>SUM(C46:C52)</f>
        <v>2066.417</v>
      </c>
      <c r="D45" s="37">
        <f>C45/B45*100</f>
        <v>99.22008393112655</v>
      </c>
      <c r="E45" s="36">
        <v>1971.836</v>
      </c>
      <c r="F45" s="51">
        <f t="shared" si="6"/>
        <v>94.5809999999999</v>
      </c>
      <c r="G45" s="139">
        <f>SUM(G46:G52)</f>
        <v>7836.835</v>
      </c>
      <c r="H45" s="36">
        <v>8545.169</v>
      </c>
      <c r="I45" s="124">
        <f>G45-H45</f>
        <v>-708.3339999999998</v>
      </c>
      <c r="J45" s="29">
        <f t="shared" si="5"/>
        <v>37.92475090942438</v>
      </c>
      <c r="K45" s="37">
        <f t="shared" si="3"/>
        <v>43.33610401676407</v>
      </c>
      <c r="L45" s="56">
        <f t="shared" si="7"/>
        <v>-5.411353107339686</v>
      </c>
    </row>
    <row r="46" spans="1:12" s="2" customFormat="1" ht="15">
      <c r="A46" s="45" t="s">
        <v>64</v>
      </c>
      <c r="B46" s="74">
        <v>75.87</v>
      </c>
      <c r="C46" s="27">
        <v>62</v>
      </c>
      <c r="D46" s="33">
        <f>C46/B46*100</f>
        <v>81.71872940556214</v>
      </c>
      <c r="E46" s="33">
        <v>65.7</v>
      </c>
      <c r="F46" s="53">
        <f t="shared" si="6"/>
        <v>-3.700000000000003</v>
      </c>
      <c r="G46" s="137">
        <v>124</v>
      </c>
      <c r="H46" s="33">
        <v>167.7</v>
      </c>
      <c r="I46" s="126">
        <f t="shared" si="2"/>
        <v>-43.69999999999999</v>
      </c>
      <c r="J46" s="30">
        <f t="shared" si="5"/>
        <v>20</v>
      </c>
      <c r="K46" s="38">
        <f t="shared" si="3"/>
        <v>25.52511415525114</v>
      </c>
      <c r="L46" s="57">
        <f t="shared" si="7"/>
        <v>-5.5251141552511385</v>
      </c>
    </row>
    <row r="47" spans="1:12" s="2" customFormat="1" ht="15">
      <c r="A47" s="45" t="s">
        <v>65</v>
      </c>
      <c r="B47" s="74">
        <v>16.08</v>
      </c>
      <c r="C47" s="27">
        <v>15.8</v>
      </c>
      <c r="D47" s="33">
        <f aca="true" t="shared" si="9" ref="D47:D52">C47/B47*100</f>
        <v>98.25870646766171</v>
      </c>
      <c r="E47" s="33">
        <v>11.646</v>
      </c>
      <c r="F47" s="53">
        <f aca="true" t="shared" si="10" ref="F47:F70">C47-E47</f>
        <v>4.154</v>
      </c>
      <c r="G47" s="137">
        <v>41.4</v>
      </c>
      <c r="H47" s="33">
        <v>45.3</v>
      </c>
      <c r="I47" s="126">
        <f t="shared" si="2"/>
        <v>-3.8999999999999986</v>
      </c>
      <c r="J47" s="30">
        <f t="shared" si="5"/>
        <v>26.202531645569618</v>
      </c>
      <c r="K47" s="38">
        <f aca="true" t="shared" si="11" ref="K47:K71">IF(E47&gt;0,H47/E47*10,"")</f>
        <v>38.8974755280783</v>
      </c>
      <c r="L47" s="57">
        <f t="shared" si="7"/>
        <v>-12.694943882508685</v>
      </c>
    </row>
    <row r="48" spans="1:12" s="2" customFormat="1" ht="15">
      <c r="A48" s="45" t="s">
        <v>66</v>
      </c>
      <c r="B48" s="74">
        <v>39.95</v>
      </c>
      <c r="C48" s="27">
        <v>39.9</v>
      </c>
      <c r="D48" s="33">
        <f t="shared" si="9"/>
        <v>99.87484355444303</v>
      </c>
      <c r="E48" s="33">
        <v>35.5</v>
      </c>
      <c r="F48" s="53">
        <f t="shared" si="10"/>
        <v>4.399999999999999</v>
      </c>
      <c r="G48" s="137">
        <v>152.9</v>
      </c>
      <c r="H48" s="33">
        <v>126.6</v>
      </c>
      <c r="I48" s="126">
        <f>G48-H48</f>
        <v>26.30000000000001</v>
      </c>
      <c r="J48" s="30">
        <f t="shared" si="5"/>
        <v>38.32080200501253</v>
      </c>
      <c r="K48" s="38">
        <f t="shared" si="11"/>
        <v>35.66197183098591</v>
      </c>
      <c r="L48" s="57">
        <f t="shared" si="7"/>
        <v>2.658830174026619</v>
      </c>
    </row>
    <row r="49" spans="1:12" s="2" customFormat="1" ht="15">
      <c r="A49" s="45" t="s">
        <v>29</v>
      </c>
      <c r="B49" s="74">
        <v>17.79</v>
      </c>
      <c r="C49" s="27">
        <v>15.697</v>
      </c>
      <c r="D49" s="33">
        <f t="shared" si="9"/>
        <v>88.23496346261945</v>
      </c>
      <c r="E49" s="33">
        <v>12.969</v>
      </c>
      <c r="F49" s="53">
        <f t="shared" si="10"/>
        <v>2.7279999999999998</v>
      </c>
      <c r="G49" s="137">
        <v>77.092</v>
      </c>
      <c r="H49" s="33">
        <v>54.369</v>
      </c>
      <c r="I49" s="126">
        <f>G49-H49</f>
        <v>22.723</v>
      </c>
      <c r="J49" s="30">
        <f t="shared" si="5"/>
        <v>49.112569280754286</v>
      </c>
      <c r="K49" s="38">
        <f t="shared" si="11"/>
        <v>41.92227619708536</v>
      </c>
      <c r="L49" s="57">
        <f t="shared" si="7"/>
        <v>7.1902930836689265</v>
      </c>
    </row>
    <row r="50" spans="1:12" s="2" customFormat="1" ht="15">
      <c r="A50" s="45" t="s">
        <v>68</v>
      </c>
      <c r="B50" s="74">
        <v>31.39</v>
      </c>
      <c r="C50" s="27">
        <v>31.4</v>
      </c>
      <c r="D50" s="33">
        <f t="shared" si="9"/>
        <v>100.03185727938832</v>
      </c>
      <c r="E50" s="33">
        <v>28.8</v>
      </c>
      <c r="F50" s="53">
        <f t="shared" si="10"/>
        <v>2.599999999999998</v>
      </c>
      <c r="G50" s="137">
        <v>112.1</v>
      </c>
      <c r="H50" s="33">
        <v>91.6</v>
      </c>
      <c r="I50" s="126">
        <f>G50-H50</f>
        <v>20.5</v>
      </c>
      <c r="J50" s="30">
        <f t="shared" si="5"/>
        <v>35.70063694267516</v>
      </c>
      <c r="K50" s="38">
        <f t="shared" si="11"/>
        <v>31.805555555555554</v>
      </c>
      <c r="L50" s="57">
        <f t="shared" si="7"/>
        <v>3.895081387119607</v>
      </c>
    </row>
    <row r="51" spans="1:12" s="2" customFormat="1" ht="15">
      <c r="A51" s="45" t="s">
        <v>69</v>
      </c>
      <c r="B51" s="74">
        <v>88.12</v>
      </c>
      <c r="C51" s="27">
        <v>88.12</v>
      </c>
      <c r="D51" s="33">
        <f t="shared" si="9"/>
        <v>100</v>
      </c>
      <c r="E51" s="33">
        <v>90.721</v>
      </c>
      <c r="F51" s="53">
        <f t="shared" si="10"/>
        <v>-2.600999999999999</v>
      </c>
      <c r="G51" s="137">
        <v>232.343</v>
      </c>
      <c r="H51" s="33">
        <v>294.3</v>
      </c>
      <c r="I51" s="126">
        <f>G51-H51</f>
        <v>-61.95700000000002</v>
      </c>
      <c r="J51" s="30">
        <f t="shared" si="5"/>
        <v>26.366659101225597</v>
      </c>
      <c r="K51" s="38">
        <f t="shared" si="11"/>
        <v>32.44011860539456</v>
      </c>
      <c r="L51" s="57">
        <f t="shared" si="7"/>
        <v>-6.073459504168962</v>
      </c>
    </row>
    <row r="52" spans="1:13" s="2" customFormat="1" ht="15">
      <c r="A52" s="45" t="s">
        <v>95</v>
      </c>
      <c r="B52" s="74">
        <v>1813.46</v>
      </c>
      <c r="C52" s="27">
        <v>1813.5</v>
      </c>
      <c r="D52" s="33">
        <f t="shared" si="9"/>
        <v>100.00220572827634</v>
      </c>
      <c r="E52" s="33">
        <v>1726.5</v>
      </c>
      <c r="F52" s="53">
        <f t="shared" si="10"/>
        <v>87</v>
      </c>
      <c r="G52" s="137">
        <v>7097</v>
      </c>
      <c r="H52" s="33">
        <v>7765.3</v>
      </c>
      <c r="I52" s="126">
        <f>G52-H52</f>
        <v>-668.3000000000002</v>
      </c>
      <c r="J52" s="30">
        <f>IF(C52&gt;0,G52/C52*10,"")</f>
        <v>39.13427074717397</v>
      </c>
      <c r="K52" s="38">
        <f t="shared" si="11"/>
        <v>44.97712134375905</v>
      </c>
      <c r="L52" s="57">
        <f>J52-K52</f>
        <v>-5.84285059658508</v>
      </c>
      <c r="M52" s="2" t="s">
        <v>111</v>
      </c>
    </row>
    <row r="53" spans="1:12" s="15" customFormat="1" ht="15.75">
      <c r="A53" s="47" t="s">
        <v>34</v>
      </c>
      <c r="B53" s="73">
        <v>6717.09</v>
      </c>
      <c r="C53" s="29">
        <f>SUM(C54:C67)</f>
        <v>6125.838999999999</v>
      </c>
      <c r="D53" s="32">
        <f aca="true" t="shared" si="12" ref="D53:D102">C53/B53*100</f>
        <v>91.19781036133205</v>
      </c>
      <c r="E53" s="37">
        <v>5924.318</v>
      </c>
      <c r="F53" s="78">
        <f t="shared" si="10"/>
        <v>201.52099999999882</v>
      </c>
      <c r="G53" s="52">
        <f>SUM(G54:G67)</f>
        <v>11864.684</v>
      </c>
      <c r="H53" s="37">
        <v>16431.763</v>
      </c>
      <c r="I53" s="119">
        <f>SUM(I54:I67)</f>
        <v>-4567.079</v>
      </c>
      <c r="J53" s="29">
        <f t="shared" si="5"/>
        <v>19.36825959676707</v>
      </c>
      <c r="K53" s="37">
        <f t="shared" si="11"/>
        <v>27.73612591356507</v>
      </c>
      <c r="L53" s="77">
        <f t="shared" si="7"/>
        <v>-8.367866316797997</v>
      </c>
    </row>
    <row r="54" spans="1:12" s="23" customFormat="1" ht="15">
      <c r="A54" s="48" t="s">
        <v>70</v>
      </c>
      <c r="B54" s="74">
        <v>790.29</v>
      </c>
      <c r="C54" s="30">
        <v>716.2</v>
      </c>
      <c r="D54" s="33">
        <f t="shared" si="12"/>
        <v>90.62496045755357</v>
      </c>
      <c r="E54" s="38">
        <v>591</v>
      </c>
      <c r="F54" s="53">
        <f t="shared" si="10"/>
        <v>125.20000000000005</v>
      </c>
      <c r="G54" s="58">
        <v>1381.1</v>
      </c>
      <c r="H54" s="38">
        <v>1301.8</v>
      </c>
      <c r="I54" s="120">
        <f t="shared" si="2"/>
        <v>79.29999999999995</v>
      </c>
      <c r="J54" s="30">
        <f t="shared" si="5"/>
        <v>19.28371963138788</v>
      </c>
      <c r="K54" s="38">
        <f t="shared" si="11"/>
        <v>22.02707275803722</v>
      </c>
      <c r="L54" s="86">
        <f t="shared" si="7"/>
        <v>-2.7433531266493425</v>
      </c>
    </row>
    <row r="55" spans="1:12" s="2" customFormat="1" ht="15">
      <c r="A55" s="48" t="s">
        <v>71</v>
      </c>
      <c r="B55" s="74">
        <v>41.43</v>
      </c>
      <c r="C55" s="30">
        <v>37.155</v>
      </c>
      <c r="D55" s="33">
        <f t="shared" si="12"/>
        <v>89.68139029688632</v>
      </c>
      <c r="E55" s="38">
        <v>21.489</v>
      </c>
      <c r="F55" s="53">
        <f t="shared" si="10"/>
        <v>15.666</v>
      </c>
      <c r="G55" s="58">
        <v>80.53</v>
      </c>
      <c r="H55" s="38">
        <v>54.561</v>
      </c>
      <c r="I55" s="120">
        <f t="shared" si="2"/>
        <v>25.969</v>
      </c>
      <c r="J55" s="30">
        <f t="shared" si="5"/>
        <v>21.6740680931234</v>
      </c>
      <c r="K55" s="38">
        <f t="shared" si="11"/>
        <v>25.390199637023592</v>
      </c>
      <c r="L55" s="86">
        <f t="shared" si="7"/>
        <v>-3.716131543900193</v>
      </c>
    </row>
    <row r="56" spans="1:12" s="2" customFormat="1" ht="15">
      <c r="A56" s="48" t="s">
        <v>72</v>
      </c>
      <c r="B56" s="74">
        <v>209.35</v>
      </c>
      <c r="C56" s="30">
        <v>204.011</v>
      </c>
      <c r="D56" s="33">
        <f t="shared" si="12"/>
        <v>97.44972534033914</v>
      </c>
      <c r="E56" s="38">
        <v>177.828</v>
      </c>
      <c r="F56" s="53">
        <f t="shared" si="10"/>
        <v>26.182999999999993</v>
      </c>
      <c r="G56" s="58">
        <v>552.013</v>
      </c>
      <c r="H56" s="38">
        <v>668.394</v>
      </c>
      <c r="I56" s="120">
        <f t="shared" si="2"/>
        <v>-116.38099999999997</v>
      </c>
      <c r="J56" s="30">
        <f t="shared" si="5"/>
        <v>27.058001774414127</v>
      </c>
      <c r="K56" s="38">
        <f t="shared" si="11"/>
        <v>37.5865443012349</v>
      </c>
      <c r="L56" s="86">
        <f t="shared" si="7"/>
        <v>-10.528542526820775</v>
      </c>
    </row>
    <row r="57" spans="1:12" s="2" customFormat="1" ht="15">
      <c r="A57" s="48" t="s">
        <v>73</v>
      </c>
      <c r="B57" s="74">
        <v>718.98</v>
      </c>
      <c r="C57" s="30">
        <v>711.6</v>
      </c>
      <c r="D57" s="33">
        <f t="shared" si="12"/>
        <v>98.97354585663022</v>
      </c>
      <c r="E57" s="38">
        <v>662.5</v>
      </c>
      <c r="F57" s="53">
        <f t="shared" si="10"/>
        <v>49.10000000000002</v>
      </c>
      <c r="G57" s="58">
        <v>1953.6</v>
      </c>
      <c r="H57" s="38">
        <v>2329.6</v>
      </c>
      <c r="I57" s="120">
        <f t="shared" si="2"/>
        <v>-376</v>
      </c>
      <c r="J57" s="30">
        <f t="shared" si="5"/>
        <v>27.453625632377737</v>
      </c>
      <c r="K57" s="38">
        <f t="shared" si="11"/>
        <v>35.16377358490566</v>
      </c>
      <c r="L57" s="86">
        <f t="shared" si="7"/>
        <v>-7.710147952527926</v>
      </c>
    </row>
    <row r="58" spans="1:12" s="2" customFormat="1" ht="15">
      <c r="A58" s="48" t="s">
        <v>74</v>
      </c>
      <c r="B58" s="74">
        <v>82.27</v>
      </c>
      <c r="C58" s="30">
        <v>35</v>
      </c>
      <c r="D58" s="33">
        <f t="shared" si="12"/>
        <v>42.54284672420081</v>
      </c>
      <c r="E58" s="38">
        <v>23.84</v>
      </c>
      <c r="F58" s="53">
        <f t="shared" si="10"/>
        <v>11.16</v>
      </c>
      <c r="G58" s="58">
        <v>66.8</v>
      </c>
      <c r="H58" s="38">
        <v>56.571</v>
      </c>
      <c r="I58" s="120">
        <f t="shared" si="2"/>
        <v>10.229</v>
      </c>
      <c r="J58" s="30">
        <f t="shared" si="5"/>
        <v>19.085714285714285</v>
      </c>
      <c r="K58" s="38">
        <f t="shared" si="11"/>
        <v>23.72944630872483</v>
      </c>
      <c r="L58" s="86">
        <f t="shared" si="7"/>
        <v>-4.643732023010546</v>
      </c>
    </row>
    <row r="59" spans="1:12" s="2" customFormat="1" ht="15">
      <c r="A59" s="48" t="s">
        <v>35</v>
      </c>
      <c r="B59" s="74">
        <v>133.96</v>
      </c>
      <c r="C59" s="30">
        <v>127.2</v>
      </c>
      <c r="D59" s="33">
        <f t="shared" si="12"/>
        <v>94.95371752762019</v>
      </c>
      <c r="E59" s="38">
        <v>114.3</v>
      </c>
      <c r="F59" s="53">
        <f t="shared" si="10"/>
        <v>12.900000000000006</v>
      </c>
      <c r="G59" s="58">
        <v>311.6</v>
      </c>
      <c r="H59" s="38">
        <v>316.3</v>
      </c>
      <c r="I59" s="120">
        <f t="shared" si="2"/>
        <v>-4.699999999999989</v>
      </c>
      <c r="J59" s="30">
        <f t="shared" si="5"/>
        <v>24.49685534591195</v>
      </c>
      <c r="K59" s="38">
        <f t="shared" si="11"/>
        <v>27.672790901137358</v>
      </c>
      <c r="L59" s="86">
        <f t="shared" si="7"/>
        <v>-3.175935555225408</v>
      </c>
    </row>
    <row r="60" spans="1:12" s="2" customFormat="1" ht="15">
      <c r="A60" s="48" t="s">
        <v>94</v>
      </c>
      <c r="B60" s="74">
        <v>97.03</v>
      </c>
      <c r="C60" s="30">
        <v>69.504</v>
      </c>
      <c r="D60" s="33">
        <f>C60/B60*100</f>
        <v>71.63145418942595</v>
      </c>
      <c r="E60" s="38">
        <v>3.283</v>
      </c>
      <c r="F60" s="53">
        <f>C60-E60</f>
        <v>66.221</v>
      </c>
      <c r="G60" s="58">
        <v>120.017</v>
      </c>
      <c r="H60" s="38">
        <v>5.188</v>
      </c>
      <c r="I60" s="120">
        <f>G60-H60</f>
        <v>114.829</v>
      </c>
      <c r="J60" s="30">
        <f t="shared" si="5"/>
        <v>17.26763927255985</v>
      </c>
      <c r="K60" s="38">
        <f t="shared" si="11"/>
        <v>15.8026195552848</v>
      </c>
      <c r="L60" s="86">
        <f t="shared" si="7"/>
        <v>1.4650197172750516</v>
      </c>
    </row>
    <row r="61" spans="1:12" s="2" customFormat="1" ht="15">
      <c r="A61" s="48" t="s">
        <v>36</v>
      </c>
      <c r="B61" s="74">
        <v>74.52</v>
      </c>
      <c r="C61" s="30">
        <v>53</v>
      </c>
      <c r="D61" s="33">
        <f t="shared" si="12"/>
        <v>71.12184648416533</v>
      </c>
      <c r="E61" s="38">
        <v>14.3</v>
      </c>
      <c r="F61" s="53">
        <f t="shared" si="10"/>
        <v>38.7</v>
      </c>
      <c r="G61" s="58">
        <v>118.5</v>
      </c>
      <c r="H61" s="38">
        <v>34.4</v>
      </c>
      <c r="I61" s="120">
        <f t="shared" si="2"/>
        <v>84.1</v>
      </c>
      <c r="J61" s="30">
        <f t="shared" si="5"/>
        <v>22.358490566037737</v>
      </c>
      <c r="K61" s="38">
        <f t="shared" si="11"/>
        <v>24.055944055944053</v>
      </c>
      <c r="L61" s="86">
        <f t="shared" si="7"/>
        <v>-1.6974534899063158</v>
      </c>
    </row>
    <row r="62" spans="1:12" s="2" customFormat="1" ht="15">
      <c r="A62" s="48" t="s">
        <v>75</v>
      </c>
      <c r="B62" s="74">
        <v>283.6</v>
      </c>
      <c r="C62" s="30">
        <v>278.8</v>
      </c>
      <c r="D62" s="33">
        <f t="shared" si="12"/>
        <v>98.30747531734836</v>
      </c>
      <c r="E62" s="38">
        <v>225.8</v>
      </c>
      <c r="F62" s="53">
        <f t="shared" si="10"/>
        <v>53</v>
      </c>
      <c r="G62" s="58">
        <v>628.2</v>
      </c>
      <c r="H62" s="38">
        <v>637.5</v>
      </c>
      <c r="I62" s="120">
        <f t="shared" si="2"/>
        <v>-9.299999999999955</v>
      </c>
      <c r="J62" s="30">
        <f t="shared" si="5"/>
        <v>22.532281205164995</v>
      </c>
      <c r="K62" s="38">
        <f t="shared" si="11"/>
        <v>28.23294951284322</v>
      </c>
      <c r="L62" s="86">
        <f t="shared" si="7"/>
        <v>-5.7006683076782245</v>
      </c>
    </row>
    <row r="63" spans="1:12" s="2" customFormat="1" ht="15">
      <c r="A63" s="48" t="s">
        <v>37</v>
      </c>
      <c r="B63" s="74">
        <v>1680.93</v>
      </c>
      <c r="C63" s="30">
        <v>1387</v>
      </c>
      <c r="D63" s="33">
        <f t="shared" si="12"/>
        <v>82.51384650163897</v>
      </c>
      <c r="E63" s="38">
        <v>1564.4</v>
      </c>
      <c r="F63" s="53">
        <f t="shared" si="10"/>
        <v>-177.4000000000001</v>
      </c>
      <c r="G63" s="58">
        <v>1287.2</v>
      </c>
      <c r="H63" s="38">
        <v>2590.3</v>
      </c>
      <c r="I63" s="120">
        <f t="shared" si="2"/>
        <v>-1303.1000000000001</v>
      </c>
      <c r="J63" s="30">
        <f t="shared" si="5"/>
        <v>9.280461427541457</v>
      </c>
      <c r="K63" s="38">
        <f t="shared" si="11"/>
        <v>16.55778573254922</v>
      </c>
      <c r="L63" s="79">
        <f t="shared" si="7"/>
        <v>-7.277324305007763</v>
      </c>
    </row>
    <row r="64" spans="1:12" s="2" customFormat="1" ht="15">
      <c r="A64" s="48" t="s">
        <v>38</v>
      </c>
      <c r="B64" s="158">
        <v>461.54</v>
      </c>
      <c r="C64" s="30">
        <v>448.7</v>
      </c>
      <c r="D64" s="38">
        <f t="shared" si="12"/>
        <v>97.21800927330241</v>
      </c>
      <c r="E64" s="38">
        <v>398.8</v>
      </c>
      <c r="F64" s="57">
        <f t="shared" si="10"/>
        <v>49.89999999999998</v>
      </c>
      <c r="G64" s="58">
        <v>1250.4</v>
      </c>
      <c r="H64" s="38">
        <v>1539.4</v>
      </c>
      <c r="I64" s="193">
        <f t="shared" si="2"/>
        <v>-289</v>
      </c>
      <c r="J64" s="30">
        <f t="shared" si="5"/>
        <v>27.867171829730335</v>
      </c>
      <c r="K64" s="38">
        <f t="shared" si="11"/>
        <v>38.600802407221664</v>
      </c>
      <c r="L64" s="86">
        <f t="shared" si="7"/>
        <v>-10.73363057749133</v>
      </c>
    </row>
    <row r="65" spans="1:12" s="2" customFormat="1" ht="15">
      <c r="A65" s="48" t="s">
        <v>39</v>
      </c>
      <c r="B65" s="158">
        <v>485.77</v>
      </c>
      <c r="C65" s="30">
        <v>474.6</v>
      </c>
      <c r="D65" s="38">
        <f t="shared" si="12"/>
        <v>97.70055787718468</v>
      </c>
      <c r="E65" s="38">
        <v>489.9</v>
      </c>
      <c r="F65" s="57">
        <f t="shared" si="10"/>
        <v>-15.299999999999955</v>
      </c>
      <c r="G65" s="58">
        <v>1056.8</v>
      </c>
      <c r="H65" s="38">
        <v>1651.5</v>
      </c>
      <c r="I65" s="193">
        <f t="shared" si="2"/>
        <v>-594.7</v>
      </c>
      <c r="J65" s="30">
        <f t="shared" si="5"/>
        <v>22.26717235566793</v>
      </c>
      <c r="K65" s="38">
        <f t="shared" si="11"/>
        <v>33.710961420698105</v>
      </c>
      <c r="L65" s="86">
        <f t="shared" si="7"/>
        <v>-11.443789065030174</v>
      </c>
    </row>
    <row r="66" spans="1:12" s="2" customFormat="1" ht="15">
      <c r="A66" s="48" t="s">
        <v>40</v>
      </c>
      <c r="B66" s="158">
        <v>1269.88</v>
      </c>
      <c r="C66" s="30">
        <v>1204.1</v>
      </c>
      <c r="D66" s="38">
        <f t="shared" si="12"/>
        <v>94.81998299051877</v>
      </c>
      <c r="E66" s="38">
        <v>1303.4</v>
      </c>
      <c r="F66" s="86">
        <f t="shared" si="10"/>
        <v>-99.30000000000018</v>
      </c>
      <c r="G66" s="58">
        <v>2174.6</v>
      </c>
      <c r="H66" s="38">
        <v>4190.3</v>
      </c>
      <c r="I66" s="193">
        <f t="shared" si="2"/>
        <v>-2015.7000000000003</v>
      </c>
      <c r="J66" s="30">
        <f t="shared" si="5"/>
        <v>18.059961797192926</v>
      </c>
      <c r="K66" s="38">
        <f t="shared" si="11"/>
        <v>32.14899493632039</v>
      </c>
      <c r="L66" s="86">
        <f t="shared" si="7"/>
        <v>-14.089033139127466</v>
      </c>
    </row>
    <row r="67" spans="1:12" s="2" customFormat="1" ht="15">
      <c r="A67" s="48" t="s">
        <v>41</v>
      </c>
      <c r="B67" s="158">
        <v>387.54</v>
      </c>
      <c r="C67" s="30">
        <v>378.969</v>
      </c>
      <c r="D67" s="38">
        <f t="shared" si="12"/>
        <v>97.78835733085617</v>
      </c>
      <c r="E67" s="38">
        <v>333.478</v>
      </c>
      <c r="F67" s="57">
        <f t="shared" si="10"/>
        <v>45.490999999999985</v>
      </c>
      <c r="G67" s="58">
        <v>883.324</v>
      </c>
      <c r="H67" s="38">
        <v>1055.949</v>
      </c>
      <c r="I67" s="193">
        <f t="shared" si="2"/>
        <v>-172.6250000000001</v>
      </c>
      <c r="J67" s="30">
        <f t="shared" si="5"/>
        <v>23.308608355828575</v>
      </c>
      <c r="K67" s="38">
        <f t="shared" si="11"/>
        <v>31.664727508261414</v>
      </c>
      <c r="L67" s="86">
        <f t="shared" si="7"/>
        <v>-8.35611915243284</v>
      </c>
    </row>
    <row r="68" spans="1:12" s="15" customFormat="1" ht="15.75">
      <c r="A68" s="47" t="s">
        <v>76</v>
      </c>
      <c r="B68" s="159">
        <v>2206.14</v>
      </c>
      <c r="C68" s="29">
        <f>SUM(C69:C74)-C72-C73</f>
        <v>999.07</v>
      </c>
      <c r="D68" s="161">
        <f t="shared" si="12"/>
        <v>45.2858839420889</v>
      </c>
      <c r="E68" s="37">
        <v>1342.956</v>
      </c>
      <c r="F68" s="56">
        <f t="shared" si="10"/>
        <v>-343.88599999999985</v>
      </c>
      <c r="G68" s="52">
        <f>SUM(G69:G74)-G72-G73</f>
        <v>1660.632</v>
      </c>
      <c r="H68" s="37">
        <v>2589.853</v>
      </c>
      <c r="I68" s="119">
        <f t="shared" si="2"/>
        <v>-929.221</v>
      </c>
      <c r="J68" s="29">
        <f t="shared" si="5"/>
        <v>16.62177825377601</v>
      </c>
      <c r="K68" s="37">
        <f t="shared" si="11"/>
        <v>19.284719678083274</v>
      </c>
      <c r="L68" s="77">
        <f t="shared" si="7"/>
        <v>-2.662941424307263</v>
      </c>
    </row>
    <row r="69" spans="1:12" s="2" customFormat="1" ht="15">
      <c r="A69" s="48" t="s">
        <v>77</v>
      </c>
      <c r="B69" s="158">
        <v>789.7</v>
      </c>
      <c r="C69" s="30">
        <v>320.67</v>
      </c>
      <c r="D69" s="38">
        <f t="shared" si="12"/>
        <v>40.60655945295682</v>
      </c>
      <c r="E69" s="38">
        <v>521.2</v>
      </c>
      <c r="F69" s="57">
        <f t="shared" si="10"/>
        <v>-200.53000000000003</v>
      </c>
      <c r="G69" s="58">
        <v>573.332</v>
      </c>
      <c r="H69" s="38">
        <v>1014</v>
      </c>
      <c r="I69" s="193">
        <f t="shared" si="2"/>
        <v>-440.668</v>
      </c>
      <c r="J69" s="30">
        <f t="shared" si="5"/>
        <v>17.87919044500577</v>
      </c>
      <c r="K69" s="38">
        <f t="shared" si="11"/>
        <v>19.45510360706063</v>
      </c>
      <c r="L69" s="86">
        <f t="shared" si="7"/>
        <v>-1.57591316205486</v>
      </c>
    </row>
    <row r="70" spans="1:12" s="2" customFormat="1" ht="15">
      <c r="A70" s="48" t="s">
        <v>42</v>
      </c>
      <c r="B70" s="158">
        <v>141.6</v>
      </c>
      <c r="C70" s="30">
        <v>72.8</v>
      </c>
      <c r="D70" s="38">
        <f t="shared" si="12"/>
        <v>51.41242937853108</v>
      </c>
      <c r="E70" s="38">
        <v>58.756</v>
      </c>
      <c r="F70" s="57">
        <f t="shared" si="10"/>
        <v>14.043999999999997</v>
      </c>
      <c r="G70" s="58">
        <v>162.6</v>
      </c>
      <c r="H70" s="38">
        <v>158.453</v>
      </c>
      <c r="I70" s="193">
        <f aca="true" t="shared" si="13" ref="I70:I102">G70-H70</f>
        <v>4.146999999999991</v>
      </c>
      <c r="J70" s="30">
        <f t="shared" si="5"/>
        <v>22.335164835164836</v>
      </c>
      <c r="K70" s="38">
        <f t="shared" si="11"/>
        <v>26.96796922867452</v>
      </c>
      <c r="L70" s="86">
        <f t="shared" si="7"/>
        <v>-4.632804393509684</v>
      </c>
    </row>
    <row r="71" spans="1:12" s="2" customFormat="1" ht="15">
      <c r="A71" s="48" t="s">
        <v>43</v>
      </c>
      <c r="B71" s="158">
        <v>383.67</v>
      </c>
      <c r="C71" s="30">
        <v>140</v>
      </c>
      <c r="D71" s="38">
        <f t="shared" si="12"/>
        <v>36.48969166210546</v>
      </c>
      <c r="E71" s="38">
        <v>254.7</v>
      </c>
      <c r="F71" s="57">
        <f aca="true" t="shared" si="14" ref="F71:F102">C71-E71</f>
        <v>-114.69999999999999</v>
      </c>
      <c r="G71" s="58">
        <v>308</v>
      </c>
      <c r="H71" s="38">
        <v>588.9</v>
      </c>
      <c r="I71" s="193">
        <f t="shared" si="13"/>
        <v>-280.9</v>
      </c>
      <c r="J71" s="30">
        <f t="shared" si="5"/>
        <v>22</v>
      </c>
      <c r="K71" s="38">
        <f t="shared" si="11"/>
        <v>23.121319199057716</v>
      </c>
      <c r="L71" s="86">
        <f t="shared" si="7"/>
        <v>-1.1213191990577158</v>
      </c>
    </row>
    <row r="72" spans="1:12" s="2" customFormat="1" ht="15" hidden="1">
      <c r="A72" s="48" t="s">
        <v>78</v>
      </c>
      <c r="B72" s="158"/>
      <c r="C72" s="30"/>
      <c r="D72" s="38" t="e">
        <f t="shared" si="12"/>
        <v>#DIV/0!</v>
      </c>
      <c r="E72" s="38"/>
      <c r="F72" s="57">
        <f t="shared" si="14"/>
        <v>0</v>
      </c>
      <c r="G72" s="58"/>
      <c r="H72" s="38"/>
      <c r="I72" s="193">
        <f t="shared" si="13"/>
        <v>0</v>
      </c>
      <c r="J72" s="30">
        <f aca="true" t="shared" si="15" ref="J72:J102">IF(C72&gt;0,G72/C72*10,"")</f>
      </c>
      <c r="K72" s="38">
        <f aca="true" t="shared" si="16" ref="K72:K102">IF(E72&gt;0,H72/E72*10,"")</f>
      </c>
      <c r="L72" s="86" t="e">
        <f t="shared" si="7"/>
        <v>#VALUE!</v>
      </c>
    </row>
    <row r="73" spans="1:12" s="2" customFormat="1" ht="15" hidden="1">
      <c r="A73" s="48" t="s">
        <v>79</v>
      </c>
      <c r="B73" s="158"/>
      <c r="C73" s="30"/>
      <c r="D73" s="38" t="e">
        <f t="shared" si="12"/>
        <v>#DIV/0!</v>
      </c>
      <c r="E73" s="38"/>
      <c r="F73" s="57">
        <f t="shared" si="14"/>
        <v>0</v>
      </c>
      <c r="G73" s="58"/>
      <c r="H73" s="38"/>
      <c r="I73" s="193">
        <f t="shared" si="13"/>
        <v>0</v>
      </c>
      <c r="J73" s="30">
        <f t="shared" si="15"/>
      </c>
      <c r="K73" s="38">
        <f t="shared" si="16"/>
      </c>
      <c r="L73" s="86" t="e">
        <f t="shared" si="7"/>
        <v>#VALUE!</v>
      </c>
    </row>
    <row r="74" spans="1:12" s="2" customFormat="1" ht="15">
      <c r="A74" s="48" t="s">
        <v>44</v>
      </c>
      <c r="B74" s="158">
        <v>891.17</v>
      </c>
      <c r="C74" s="30">
        <v>465.6</v>
      </c>
      <c r="D74" s="38">
        <f t="shared" si="12"/>
        <v>52.24592389779728</v>
      </c>
      <c r="E74" s="38">
        <v>508.3</v>
      </c>
      <c r="F74" s="57">
        <f t="shared" si="14"/>
        <v>-42.69999999999999</v>
      </c>
      <c r="G74" s="58">
        <v>616.7</v>
      </c>
      <c r="H74" s="38">
        <v>828.5</v>
      </c>
      <c r="I74" s="193">
        <f t="shared" si="13"/>
        <v>-211.79999999999995</v>
      </c>
      <c r="J74" s="30">
        <f t="shared" si="15"/>
        <v>13.245274914089347</v>
      </c>
      <c r="K74" s="38">
        <f t="shared" si="16"/>
        <v>16.29942947078497</v>
      </c>
      <c r="L74" s="86">
        <f t="shared" si="7"/>
        <v>-3.0541545566956216</v>
      </c>
    </row>
    <row r="75" spans="1:12" s="15" customFormat="1" ht="15.75">
      <c r="A75" s="47" t="s">
        <v>45</v>
      </c>
      <c r="B75" s="159">
        <v>5542.44</v>
      </c>
      <c r="C75" s="29">
        <f>SUM(C76:C91)-C82-C83-C91</f>
        <v>1283.775</v>
      </c>
      <c r="D75" s="37">
        <f t="shared" si="12"/>
        <v>23.162632342434023</v>
      </c>
      <c r="E75" s="37">
        <v>3500.43</v>
      </c>
      <c r="F75" s="56">
        <f t="shared" si="14"/>
        <v>-2216.6549999999997</v>
      </c>
      <c r="G75" s="52">
        <f>SUM(G76:G91)-G82-G83-G91</f>
        <v>2551.606</v>
      </c>
      <c r="H75" s="37">
        <v>6033.95</v>
      </c>
      <c r="I75" s="119">
        <f t="shared" si="13"/>
        <v>-3482.3439999999996</v>
      </c>
      <c r="J75" s="29">
        <f t="shared" si="15"/>
        <v>19.87580378181535</v>
      </c>
      <c r="K75" s="37">
        <f t="shared" si="16"/>
        <v>17.237739363449634</v>
      </c>
      <c r="L75" s="77">
        <f t="shared" si="7"/>
        <v>2.6380644183657154</v>
      </c>
    </row>
    <row r="76" spans="1:12" s="2" customFormat="1" ht="15" hidden="1">
      <c r="A76" s="48" t="s">
        <v>80</v>
      </c>
      <c r="B76" s="158">
        <v>0.39</v>
      </c>
      <c r="C76" s="30"/>
      <c r="D76" s="38">
        <f t="shared" si="12"/>
        <v>0</v>
      </c>
      <c r="E76" s="38"/>
      <c r="F76" s="57">
        <f t="shared" si="14"/>
        <v>0</v>
      </c>
      <c r="G76" s="58"/>
      <c r="H76" s="38"/>
      <c r="I76" s="193">
        <f t="shared" si="13"/>
        <v>0</v>
      </c>
      <c r="J76" s="30">
        <f t="shared" si="15"/>
      </c>
      <c r="K76" s="38">
        <f t="shared" si="16"/>
      </c>
      <c r="L76" s="86" t="e">
        <f t="shared" si="7"/>
        <v>#VALUE!</v>
      </c>
    </row>
    <row r="77" spans="1:12" s="2" customFormat="1" ht="15" hidden="1">
      <c r="A77" s="48" t="s">
        <v>81</v>
      </c>
      <c r="B77" s="158">
        <v>33.8</v>
      </c>
      <c r="C77" s="30"/>
      <c r="D77" s="38">
        <f t="shared" si="12"/>
        <v>0</v>
      </c>
      <c r="E77" s="38">
        <v>2.7</v>
      </c>
      <c r="F77" s="57">
        <f t="shared" si="14"/>
        <v>-2.7</v>
      </c>
      <c r="G77" s="58"/>
      <c r="H77" s="38">
        <v>3.3</v>
      </c>
      <c r="I77" s="193">
        <f t="shared" si="13"/>
        <v>-3.3</v>
      </c>
      <c r="J77" s="30">
        <f t="shared" si="15"/>
      </c>
      <c r="K77" s="38">
        <f t="shared" si="16"/>
        <v>12.222222222222221</v>
      </c>
      <c r="L77" s="86" t="e">
        <f t="shared" si="7"/>
        <v>#VALUE!</v>
      </c>
    </row>
    <row r="78" spans="1:12" s="2" customFormat="1" ht="15" hidden="1">
      <c r="A78" s="48" t="s">
        <v>82</v>
      </c>
      <c r="B78" s="158">
        <v>7.82</v>
      </c>
      <c r="C78" s="30"/>
      <c r="D78" s="38">
        <f t="shared" si="12"/>
        <v>0</v>
      </c>
      <c r="E78" s="38"/>
      <c r="F78" s="57">
        <f t="shared" si="14"/>
        <v>0</v>
      </c>
      <c r="G78" s="58"/>
      <c r="H78" s="38"/>
      <c r="I78" s="193">
        <f t="shared" si="13"/>
        <v>0</v>
      </c>
      <c r="J78" s="30">
        <f t="shared" si="15"/>
      </c>
      <c r="K78" s="38">
        <f t="shared" si="16"/>
      </c>
      <c r="L78" s="86" t="e">
        <f t="shared" si="7"/>
        <v>#VALUE!</v>
      </c>
    </row>
    <row r="79" spans="1:12" s="2" customFormat="1" ht="15">
      <c r="A79" s="48" t="s">
        <v>83</v>
      </c>
      <c r="B79" s="158">
        <v>43.23</v>
      </c>
      <c r="C79" s="30">
        <v>7.095</v>
      </c>
      <c r="D79" s="38">
        <f t="shared" si="12"/>
        <v>16.412213740458014</v>
      </c>
      <c r="E79" s="38">
        <v>10.4</v>
      </c>
      <c r="F79" s="57">
        <f t="shared" si="14"/>
        <v>-3.3050000000000006</v>
      </c>
      <c r="G79" s="58">
        <v>9.426</v>
      </c>
      <c r="H79" s="38">
        <v>17</v>
      </c>
      <c r="I79" s="193">
        <f t="shared" si="13"/>
        <v>-7.574</v>
      </c>
      <c r="J79" s="30">
        <f t="shared" si="15"/>
        <v>13.285412262156449</v>
      </c>
      <c r="K79" s="38">
        <f t="shared" si="16"/>
        <v>16.346153846153847</v>
      </c>
      <c r="L79" s="86">
        <f t="shared" si="7"/>
        <v>-3.060741583997398</v>
      </c>
    </row>
    <row r="80" spans="1:12" s="2" customFormat="1" ht="15">
      <c r="A80" s="48" t="s">
        <v>46</v>
      </c>
      <c r="B80" s="158">
        <v>1857.06</v>
      </c>
      <c r="C80" s="30">
        <v>518.3</v>
      </c>
      <c r="D80" s="38">
        <f t="shared" si="12"/>
        <v>27.90970674076228</v>
      </c>
      <c r="E80" s="38">
        <v>1139.7</v>
      </c>
      <c r="F80" s="57">
        <f t="shared" si="14"/>
        <v>-621.4000000000001</v>
      </c>
      <c r="G80" s="58">
        <v>1019.1</v>
      </c>
      <c r="H80" s="38">
        <v>1734.8</v>
      </c>
      <c r="I80" s="193">
        <f t="shared" si="13"/>
        <v>-715.6999999999999</v>
      </c>
      <c r="J80" s="30">
        <f t="shared" si="15"/>
        <v>19.662357707891186</v>
      </c>
      <c r="K80" s="38">
        <f t="shared" si="16"/>
        <v>15.221549530578223</v>
      </c>
      <c r="L80" s="86">
        <f t="shared" si="7"/>
        <v>4.440808177312963</v>
      </c>
    </row>
    <row r="81" spans="1:12" s="2" customFormat="1" ht="15">
      <c r="A81" s="48" t="s">
        <v>47</v>
      </c>
      <c r="B81" s="158">
        <v>602.2</v>
      </c>
      <c r="C81" s="30">
        <v>240.7</v>
      </c>
      <c r="D81" s="38">
        <f t="shared" si="12"/>
        <v>39.97010959814015</v>
      </c>
      <c r="E81" s="38">
        <v>373.63</v>
      </c>
      <c r="F81" s="57">
        <f t="shared" si="14"/>
        <v>-132.93</v>
      </c>
      <c r="G81" s="58">
        <v>550.95</v>
      </c>
      <c r="H81" s="38">
        <v>891.75</v>
      </c>
      <c r="I81" s="193">
        <f t="shared" si="13"/>
        <v>-340.79999999999995</v>
      </c>
      <c r="J81" s="30">
        <f t="shared" si="15"/>
        <v>22.88948899044454</v>
      </c>
      <c r="K81" s="38">
        <f t="shared" si="16"/>
        <v>23.867194818403235</v>
      </c>
      <c r="L81" s="86">
        <f t="shared" si="7"/>
        <v>-0.9777058279586939</v>
      </c>
    </row>
    <row r="82" spans="1:12" s="2" customFormat="1" ht="15" hidden="1">
      <c r="A82" s="48" t="s">
        <v>84</v>
      </c>
      <c r="B82" s="158"/>
      <c r="C82" s="30"/>
      <c r="D82" s="38" t="e">
        <f t="shared" si="12"/>
        <v>#DIV/0!</v>
      </c>
      <c r="E82" s="38"/>
      <c r="F82" s="57">
        <f t="shared" si="14"/>
        <v>0</v>
      </c>
      <c r="G82" s="58"/>
      <c r="H82" s="38"/>
      <c r="I82" s="193">
        <f t="shared" si="13"/>
        <v>0</v>
      </c>
      <c r="J82" s="30">
        <f t="shared" si="15"/>
      </c>
      <c r="K82" s="38">
        <f t="shared" si="16"/>
      </c>
      <c r="L82" s="86" t="e">
        <f t="shared" si="7"/>
        <v>#VALUE!</v>
      </c>
    </row>
    <row r="83" spans="1:12" s="2" customFormat="1" ht="15" hidden="1">
      <c r="A83" s="48" t="s">
        <v>85</v>
      </c>
      <c r="B83" s="158"/>
      <c r="C83" s="30"/>
      <c r="D83" s="38" t="e">
        <f t="shared" si="12"/>
        <v>#DIV/0!</v>
      </c>
      <c r="E83" s="38"/>
      <c r="F83" s="57">
        <f t="shared" si="14"/>
        <v>0</v>
      </c>
      <c r="G83" s="58"/>
      <c r="H83" s="38"/>
      <c r="I83" s="193">
        <f t="shared" si="13"/>
        <v>0</v>
      </c>
      <c r="J83" s="30">
        <f t="shared" si="15"/>
      </c>
      <c r="K83" s="38">
        <f t="shared" si="16"/>
      </c>
      <c r="L83" s="86" t="e">
        <f t="shared" si="7"/>
        <v>#VALUE!</v>
      </c>
    </row>
    <row r="84" spans="1:12" s="2" customFormat="1" ht="15">
      <c r="A84" s="48" t="s">
        <v>48</v>
      </c>
      <c r="B84" s="158">
        <v>249.23</v>
      </c>
      <c r="C84" s="30">
        <v>56.9</v>
      </c>
      <c r="D84" s="38">
        <f t="shared" si="12"/>
        <v>22.83031737752277</v>
      </c>
      <c r="E84" s="38">
        <v>124.6</v>
      </c>
      <c r="F84" s="57">
        <f t="shared" si="14"/>
        <v>-67.69999999999999</v>
      </c>
      <c r="G84" s="58">
        <v>112.1</v>
      </c>
      <c r="H84" s="38">
        <v>252.5</v>
      </c>
      <c r="I84" s="193">
        <f t="shared" si="13"/>
        <v>-140.4</v>
      </c>
      <c r="J84" s="30">
        <f t="shared" si="15"/>
        <v>19.701230228471</v>
      </c>
      <c r="K84" s="38">
        <f t="shared" si="16"/>
        <v>20.264847512038525</v>
      </c>
      <c r="L84" s="86">
        <f t="shared" si="7"/>
        <v>-0.5636172835675239</v>
      </c>
    </row>
    <row r="85" spans="1:12" s="2" customFormat="1" ht="15" hidden="1">
      <c r="A85" s="48" t="s">
        <v>86</v>
      </c>
      <c r="B85" s="158"/>
      <c r="C85" s="30"/>
      <c r="D85" s="38" t="e">
        <f t="shared" si="12"/>
        <v>#DIV/0!</v>
      </c>
      <c r="E85" s="38"/>
      <c r="F85" s="57">
        <f t="shared" si="14"/>
        <v>0</v>
      </c>
      <c r="G85" s="58"/>
      <c r="H85" s="38"/>
      <c r="I85" s="193">
        <f t="shared" si="13"/>
        <v>0</v>
      </c>
      <c r="J85" s="30">
        <f t="shared" si="15"/>
      </c>
      <c r="K85" s="38">
        <f t="shared" si="16"/>
      </c>
      <c r="L85" s="86" t="e">
        <f t="shared" si="7"/>
        <v>#VALUE!</v>
      </c>
    </row>
    <row r="86" spans="1:12" s="2" customFormat="1" ht="15">
      <c r="A86" s="48" t="s">
        <v>49</v>
      </c>
      <c r="B86" s="158">
        <v>261.34</v>
      </c>
      <c r="C86" s="30">
        <v>87.9</v>
      </c>
      <c r="D86" s="38">
        <f t="shared" si="12"/>
        <v>33.63434606260045</v>
      </c>
      <c r="E86" s="38">
        <v>187.3</v>
      </c>
      <c r="F86" s="57">
        <f t="shared" si="14"/>
        <v>-99.4</v>
      </c>
      <c r="G86" s="58">
        <v>212.9</v>
      </c>
      <c r="H86" s="38">
        <v>393.9</v>
      </c>
      <c r="I86" s="193">
        <f t="shared" si="13"/>
        <v>-180.99999999999997</v>
      </c>
      <c r="J86" s="30">
        <f t="shared" si="15"/>
        <v>24.220705346985206</v>
      </c>
      <c r="K86" s="38">
        <f t="shared" si="16"/>
        <v>21.03043246129204</v>
      </c>
      <c r="L86" s="86">
        <f t="shared" si="7"/>
        <v>3.1902728856931653</v>
      </c>
    </row>
    <row r="87" spans="1:12" s="2" customFormat="1" ht="15">
      <c r="A87" s="48" t="s">
        <v>50</v>
      </c>
      <c r="B87" s="158">
        <v>928.62</v>
      </c>
      <c r="C87" s="30">
        <v>67.2</v>
      </c>
      <c r="D87" s="38">
        <f t="shared" si="12"/>
        <v>7.236544549977387</v>
      </c>
      <c r="E87" s="38">
        <v>537.8</v>
      </c>
      <c r="F87" s="57">
        <f t="shared" si="14"/>
        <v>-470.59999999999997</v>
      </c>
      <c r="G87" s="58">
        <v>141.7</v>
      </c>
      <c r="H87" s="38">
        <v>975.3</v>
      </c>
      <c r="I87" s="193">
        <f t="shared" si="13"/>
        <v>-833.5999999999999</v>
      </c>
      <c r="J87" s="30">
        <f t="shared" si="15"/>
        <v>21.086309523809522</v>
      </c>
      <c r="K87" s="38">
        <f t="shared" si="16"/>
        <v>18.134994421718112</v>
      </c>
      <c r="L87" s="86">
        <f t="shared" si="7"/>
        <v>2.95131510209141</v>
      </c>
    </row>
    <row r="88" spans="1:12" s="2" customFormat="1" ht="15">
      <c r="A88" s="48" t="s">
        <v>51</v>
      </c>
      <c r="B88" s="158">
        <v>1399.63</v>
      </c>
      <c r="C88" s="30">
        <v>281.2</v>
      </c>
      <c r="D88" s="38">
        <f t="shared" si="12"/>
        <v>20.09102405635775</v>
      </c>
      <c r="E88" s="38">
        <v>1032.1</v>
      </c>
      <c r="F88" s="57">
        <f t="shared" si="14"/>
        <v>-750.8999999999999</v>
      </c>
      <c r="G88" s="58">
        <v>453.1</v>
      </c>
      <c r="H88" s="38">
        <v>1561.3</v>
      </c>
      <c r="I88" s="193">
        <f t="shared" si="13"/>
        <v>-1108.1999999999998</v>
      </c>
      <c r="J88" s="30">
        <f t="shared" si="15"/>
        <v>16.113086770981507</v>
      </c>
      <c r="K88" s="38">
        <f t="shared" si="16"/>
        <v>15.127410134676873</v>
      </c>
      <c r="L88" s="86">
        <f t="shared" si="7"/>
        <v>0.9856766363046336</v>
      </c>
    </row>
    <row r="89" spans="1:12" s="2" customFormat="1" ht="15">
      <c r="A89" s="48" t="s">
        <v>52</v>
      </c>
      <c r="B89" s="158">
        <v>93.21</v>
      </c>
      <c r="C89" s="30">
        <v>20.6</v>
      </c>
      <c r="D89" s="38">
        <f t="shared" si="12"/>
        <v>22.100632979294073</v>
      </c>
      <c r="E89" s="38">
        <v>88.8</v>
      </c>
      <c r="F89" s="57">
        <f t="shared" si="14"/>
        <v>-68.19999999999999</v>
      </c>
      <c r="G89" s="58">
        <v>46.7</v>
      </c>
      <c r="H89" s="38">
        <v>200.7</v>
      </c>
      <c r="I89" s="193">
        <f t="shared" si="13"/>
        <v>-154</v>
      </c>
      <c r="J89" s="30">
        <f t="shared" si="15"/>
        <v>22.66990291262136</v>
      </c>
      <c r="K89" s="38">
        <f t="shared" si="16"/>
        <v>22.60135135135135</v>
      </c>
      <c r="L89" s="86">
        <f t="shared" si="7"/>
        <v>0.06855156127000939</v>
      </c>
    </row>
    <row r="90" spans="1:12" s="2" customFormat="1" ht="15">
      <c r="A90" s="48" t="s">
        <v>97</v>
      </c>
      <c r="B90" s="158">
        <v>65.92</v>
      </c>
      <c r="C90" s="30">
        <v>3.88</v>
      </c>
      <c r="D90" s="38">
        <f t="shared" si="12"/>
        <v>5.885922330097086</v>
      </c>
      <c r="E90" s="38">
        <v>3.4</v>
      </c>
      <c r="F90" s="57">
        <f t="shared" si="14"/>
        <v>0.48</v>
      </c>
      <c r="G90" s="58">
        <v>5.63</v>
      </c>
      <c r="H90" s="38">
        <v>3.4</v>
      </c>
      <c r="I90" s="193">
        <f t="shared" si="13"/>
        <v>2.23</v>
      </c>
      <c r="J90" s="30">
        <f t="shared" si="15"/>
        <v>14.510309278350515</v>
      </c>
      <c r="K90" s="38">
        <f t="shared" si="16"/>
        <v>10</v>
      </c>
      <c r="L90" s="86">
        <f t="shared" si="7"/>
        <v>4.510309278350515</v>
      </c>
    </row>
    <row r="91" spans="1:12" s="2" customFormat="1" ht="15.75" hidden="1">
      <c r="A91" s="48" t="s">
        <v>87</v>
      </c>
      <c r="B91" s="158"/>
      <c r="C91" s="30"/>
      <c r="D91" s="38" t="e">
        <f t="shared" si="12"/>
        <v>#DIV/0!</v>
      </c>
      <c r="E91" s="38"/>
      <c r="F91" s="56">
        <f t="shared" si="14"/>
        <v>0</v>
      </c>
      <c r="G91" s="58"/>
      <c r="H91" s="38"/>
      <c r="I91" s="193">
        <f t="shared" si="13"/>
        <v>0</v>
      </c>
      <c r="J91" s="30">
        <f t="shared" si="15"/>
      </c>
      <c r="K91" s="38">
        <f t="shared" si="16"/>
      </c>
      <c r="L91" s="86" t="e">
        <f t="shared" si="7"/>
        <v>#VALUE!</v>
      </c>
    </row>
    <row r="92" spans="1:12" s="15" customFormat="1" ht="15.75">
      <c r="A92" s="47" t="s">
        <v>53</v>
      </c>
      <c r="B92" s="159">
        <v>148.95</v>
      </c>
      <c r="C92" s="29">
        <f>SUM(C93:C102)-C98</f>
        <v>130.716</v>
      </c>
      <c r="D92" s="37">
        <f t="shared" si="12"/>
        <v>87.7583081570997</v>
      </c>
      <c r="E92" s="37">
        <v>134.865</v>
      </c>
      <c r="F92" s="56">
        <f t="shared" si="14"/>
        <v>-4.149000000000001</v>
      </c>
      <c r="G92" s="52">
        <f>SUM(G93:G102)-G98</f>
        <v>273.889</v>
      </c>
      <c r="H92" s="37">
        <v>296.88800000000003</v>
      </c>
      <c r="I92" s="119">
        <f t="shared" si="13"/>
        <v>-22.999000000000024</v>
      </c>
      <c r="J92" s="29">
        <f t="shared" si="15"/>
        <v>20.952982037394044</v>
      </c>
      <c r="K92" s="37">
        <f t="shared" si="16"/>
        <v>22.01371742112483</v>
      </c>
      <c r="L92" s="77">
        <f t="shared" si="7"/>
        <v>-1.060735383730787</v>
      </c>
    </row>
    <row r="93" spans="1:12" s="2" customFormat="1" ht="15">
      <c r="A93" s="48" t="s">
        <v>88</v>
      </c>
      <c r="B93" s="158">
        <v>1.65</v>
      </c>
      <c r="C93" s="30">
        <v>0.418</v>
      </c>
      <c r="D93" s="38">
        <f t="shared" si="12"/>
        <v>25.333333333333336</v>
      </c>
      <c r="E93" s="38"/>
      <c r="F93" s="57">
        <f t="shared" si="14"/>
        <v>0.418</v>
      </c>
      <c r="G93" s="58">
        <v>0.396</v>
      </c>
      <c r="H93" s="38"/>
      <c r="I93" s="193">
        <f t="shared" si="13"/>
        <v>0.396</v>
      </c>
      <c r="J93" s="30">
        <f t="shared" si="15"/>
        <v>9.473684210526317</v>
      </c>
      <c r="K93" s="38">
        <f t="shared" si="16"/>
      </c>
      <c r="L93" s="86"/>
    </row>
    <row r="94" spans="1:12" s="2" customFormat="1" ht="15">
      <c r="A94" s="48" t="s">
        <v>54</v>
      </c>
      <c r="B94" s="158">
        <v>16.51</v>
      </c>
      <c r="C94" s="30">
        <v>8.646</v>
      </c>
      <c r="D94" s="38">
        <f t="shared" si="12"/>
        <v>52.36826165960024</v>
      </c>
      <c r="E94" s="38">
        <v>21.028</v>
      </c>
      <c r="F94" s="57">
        <f t="shared" si="14"/>
        <v>-12.381999999999998</v>
      </c>
      <c r="G94" s="58">
        <v>17.947</v>
      </c>
      <c r="H94" s="38">
        <v>44.312</v>
      </c>
      <c r="I94" s="193">
        <f t="shared" si="13"/>
        <v>-26.365</v>
      </c>
      <c r="J94" s="30">
        <f t="shared" si="15"/>
        <v>20.757575757575758</v>
      </c>
      <c r="K94" s="38">
        <f t="shared" si="16"/>
        <v>21.07285524063154</v>
      </c>
      <c r="L94" s="86">
        <f t="shared" si="7"/>
        <v>-0.31527948305578235</v>
      </c>
    </row>
    <row r="95" spans="1:12" s="2" customFormat="1" ht="15">
      <c r="A95" s="48" t="s">
        <v>55</v>
      </c>
      <c r="B95" s="74">
        <v>3.78</v>
      </c>
      <c r="C95" s="30">
        <v>1.441</v>
      </c>
      <c r="D95" s="33">
        <f t="shared" si="12"/>
        <v>38.12169312169312</v>
      </c>
      <c r="E95" s="38"/>
      <c r="F95" s="53">
        <f t="shared" si="14"/>
        <v>1.441</v>
      </c>
      <c r="G95" s="58">
        <v>3.422</v>
      </c>
      <c r="H95" s="38"/>
      <c r="I95" s="120">
        <f t="shared" si="13"/>
        <v>3.422</v>
      </c>
      <c r="J95" s="30">
        <f t="shared" si="15"/>
        <v>23.74739764052741</v>
      </c>
      <c r="K95" s="38">
        <f t="shared" si="16"/>
      </c>
      <c r="L95" s="79"/>
    </row>
    <row r="96" spans="1:12" s="2" customFormat="1" ht="15">
      <c r="A96" s="48" t="s">
        <v>56</v>
      </c>
      <c r="B96" s="74">
        <v>126.35</v>
      </c>
      <c r="C96" s="30">
        <v>119.661</v>
      </c>
      <c r="D96" s="33">
        <f t="shared" si="12"/>
        <v>94.70597546497824</v>
      </c>
      <c r="E96" s="38">
        <v>113.3</v>
      </c>
      <c r="F96" s="53">
        <f t="shared" si="14"/>
        <v>6.361000000000004</v>
      </c>
      <c r="G96" s="58">
        <v>251.204</v>
      </c>
      <c r="H96" s="38">
        <v>251.8</v>
      </c>
      <c r="I96" s="120">
        <f t="shared" si="13"/>
        <v>-0.5960000000000036</v>
      </c>
      <c r="J96" s="30">
        <f t="shared" si="15"/>
        <v>20.99297181203567</v>
      </c>
      <c r="K96" s="38">
        <f t="shared" si="16"/>
        <v>22.224183583406884</v>
      </c>
      <c r="L96" s="79">
        <f t="shared" si="7"/>
        <v>-1.231211771371214</v>
      </c>
    </row>
    <row r="97" spans="1:12" s="2" customFormat="1" ht="15" hidden="1">
      <c r="A97" s="48" t="s">
        <v>57</v>
      </c>
      <c r="B97" s="74">
        <v>999999999</v>
      </c>
      <c r="C97" s="30"/>
      <c r="D97" s="33">
        <f t="shared" si="12"/>
        <v>0</v>
      </c>
      <c r="E97" s="38"/>
      <c r="F97" s="53">
        <f t="shared" si="14"/>
        <v>0</v>
      </c>
      <c r="G97" s="58"/>
      <c r="H97" s="38"/>
      <c r="I97" s="120">
        <f t="shared" si="13"/>
        <v>0</v>
      </c>
      <c r="J97" s="30">
        <f t="shared" si="15"/>
      </c>
      <c r="K97" s="38">
        <f t="shared" si="16"/>
      </c>
      <c r="L97" s="79" t="e">
        <f t="shared" si="7"/>
        <v>#VALUE!</v>
      </c>
    </row>
    <row r="98" spans="1:12" s="2" customFormat="1" ht="15" hidden="1">
      <c r="A98" s="48" t="s">
        <v>89</v>
      </c>
      <c r="B98" s="74"/>
      <c r="C98" s="30"/>
      <c r="D98" s="33" t="e">
        <f t="shared" si="12"/>
        <v>#DIV/0!</v>
      </c>
      <c r="E98" s="38"/>
      <c r="F98" s="53">
        <f t="shared" si="14"/>
        <v>0</v>
      </c>
      <c r="G98" s="58"/>
      <c r="H98" s="38"/>
      <c r="I98" s="120">
        <f t="shared" si="13"/>
        <v>0</v>
      </c>
      <c r="J98" s="30">
        <f t="shared" si="15"/>
      </c>
      <c r="K98" s="38">
        <f t="shared" si="16"/>
      </c>
      <c r="L98" s="79" t="e">
        <f t="shared" si="7"/>
        <v>#VALUE!</v>
      </c>
    </row>
    <row r="99" spans="1:12" s="2" customFormat="1" ht="15" hidden="1">
      <c r="A99" s="48" t="s">
        <v>58</v>
      </c>
      <c r="B99" s="74"/>
      <c r="C99" s="30"/>
      <c r="D99" s="33" t="e">
        <f t="shared" si="12"/>
        <v>#DIV/0!</v>
      </c>
      <c r="E99" s="38"/>
      <c r="F99" s="53">
        <f t="shared" si="14"/>
        <v>0</v>
      </c>
      <c r="G99" s="58"/>
      <c r="H99" s="38"/>
      <c r="I99" s="120">
        <f t="shared" si="13"/>
        <v>0</v>
      </c>
      <c r="J99" s="30">
        <f t="shared" si="15"/>
      </c>
      <c r="K99" s="38">
        <f t="shared" si="16"/>
      </c>
      <c r="L99" s="79" t="e">
        <f t="shared" si="7"/>
        <v>#VALUE!</v>
      </c>
    </row>
    <row r="100" spans="1:12" s="2" customFormat="1" ht="15" hidden="1">
      <c r="A100" s="48" t="s">
        <v>59</v>
      </c>
      <c r="B100" s="74"/>
      <c r="C100" s="30"/>
      <c r="D100" s="33" t="e">
        <f t="shared" si="12"/>
        <v>#DIV/0!</v>
      </c>
      <c r="E100" s="38"/>
      <c r="F100" s="53">
        <f t="shared" si="14"/>
        <v>0</v>
      </c>
      <c r="G100" s="58"/>
      <c r="H100" s="38"/>
      <c r="I100" s="120">
        <f t="shared" si="13"/>
        <v>0</v>
      </c>
      <c r="J100" s="30">
        <f t="shared" si="15"/>
      </c>
      <c r="K100" s="38">
        <f t="shared" si="16"/>
      </c>
      <c r="L100" s="79" t="e">
        <f t="shared" si="7"/>
        <v>#VALUE!</v>
      </c>
    </row>
    <row r="101" spans="1:12" s="2" customFormat="1" ht="15">
      <c r="A101" s="49" t="s">
        <v>90</v>
      </c>
      <c r="B101" s="80">
        <v>0.65</v>
      </c>
      <c r="C101" s="39">
        <v>0.55</v>
      </c>
      <c r="D101" s="81">
        <f t="shared" si="12"/>
        <v>84.61538461538461</v>
      </c>
      <c r="E101" s="41">
        <v>0.537</v>
      </c>
      <c r="F101" s="99">
        <f t="shared" si="14"/>
        <v>0.013000000000000012</v>
      </c>
      <c r="G101" s="59">
        <v>0.92</v>
      </c>
      <c r="H101" s="41">
        <v>0.776</v>
      </c>
      <c r="I101" s="121">
        <f t="shared" si="13"/>
        <v>0.14400000000000002</v>
      </c>
      <c r="J101" s="39">
        <f t="shared" si="15"/>
        <v>16.727272727272727</v>
      </c>
      <c r="K101" s="41">
        <f t="shared" si="16"/>
        <v>14.450651769087523</v>
      </c>
      <c r="L101" s="82">
        <f>J101-K101</f>
        <v>2.2766209581852035</v>
      </c>
    </row>
    <row r="102" spans="1:12" s="2" customFormat="1" ht="15.75" hidden="1">
      <c r="A102" s="140" t="s">
        <v>91</v>
      </c>
      <c r="B102" s="141"/>
      <c r="C102" s="142"/>
      <c r="D102" s="143" t="e">
        <f t="shared" si="12"/>
        <v>#DIV/0!</v>
      </c>
      <c r="E102" s="142"/>
      <c r="F102" s="144">
        <f t="shared" si="14"/>
        <v>0</v>
      </c>
      <c r="G102" s="142"/>
      <c r="H102" s="142"/>
      <c r="I102" s="143">
        <f t="shared" si="13"/>
        <v>0</v>
      </c>
      <c r="J102" s="142">
        <f t="shared" si="15"/>
      </c>
      <c r="K102" s="142">
        <f t="shared" si="16"/>
      </c>
      <c r="L102" s="145" t="e">
        <f>J102-K102</f>
        <v>#VALUE!</v>
      </c>
    </row>
    <row r="104" spans="1:7" s="5" customFormat="1" ht="15">
      <c r="A104" s="4"/>
      <c r="B104" s="4"/>
      <c r="G104" s="2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7" customFormat="1" ht="15">
      <c r="A115" s="4"/>
      <c r="B115" s="4"/>
      <c r="G115" s="8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6"/>
      <c r="C148" s="196"/>
      <c r="D148" s="196"/>
    </row>
    <row r="149" spans="1:2" s="8" customFormat="1" ht="15.75">
      <c r="A149" s="21"/>
      <c r="B149" s="6"/>
    </row>
    <row r="150" spans="1:4" s="8" customFormat="1" ht="15">
      <c r="A150" s="6"/>
      <c r="B150" s="196"/>
      <c r="C150" s="196"/>
      <c r="D150" s="19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J3:L3"/>
    <mergeCell ref="A3:A4"/>
    <mergeCell ref="B3:B4"/>
    <mergeCell ref="C3:F3"/>
    <mergeCell ref="G3:I3"/>
    <mergeCell ref="B148:D148"/>
  </mergeCells>
  <printOptions horizontalCentered="1"/>
  <pageMargins left="0" right="0" top="0" bottom="0" header="0" footer="0"/>
  <pageSetup horizontalDpi="600" verticalDpi="600" orientation="landscape" paperSize="9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1" sqref="Q11"/>
    </sheetView>
  </sheetViews>
  <sheetFormatPr defaultColWidth="9.00390625" defaultRowHeight="12.75"/>
  <cols>
    <col min="1" max="1" width="31.75390625" style="9" customWidth="1"/>
    <col min="2" max="2" width="14.875" style="9" customWidth="1"/>
    <col min="3" max="3" width="10.75390625" style="9" customWidth="1"/>
    <col min="4" max="4" width="12.875" style="9" customWidth="1"/>
    <col min="5" max="5" width="10.75390625" style="9" customWidth="1"/>
    <col min="6" max="6" width="11.00390625" style="9" customWidth="1"/>
    <col min="7" max="7" width="10.75390625" style="10" customWidth="1"/>
    <col min="8" max="11" width="10.75390625" style="9" customWidth="1"/>
    <col min="12" max="12" width="11.87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1" t="s">
        <v>134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31.5" customHeight="1">
      <c r="A3" s="203" t="s">
        <v>1</v>
      </c>
      <c r="B3" s="197" t="s">
        <v>114</v>
      </c>
      <c r="C3" s="197" t="s">
        <v>96</v>
      </c>
      <c r="D3" s="197"/>
      <c r="E3" s="199"/>
      <c r="F3" s="199"/>
      <c r="G3" s="201" t="s">
        <v>60</v>
      </c>
      <c r="H3" s="199"/>
      <c r="I3" s="202"/>
      <c r="J3" s="200" t="s">
        <v>0</v>
      </c>
      <c r="K3" s="200"/>
      <c r="L3" s="200"/>
    </row>
    <row r="4" spans="1:12" s="10" customFormat="1" ht="42.75" customHeight="1">
      <c r="A4" s="204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28" t="s">
        <v>102</v>
      </c>
      <c r="H4" s="1" t="s">
        <v>101</v>
      </c>
      <c r="I4" s="85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130" t="s">
        <v>2</v>
      </c>
      <c r="B5" s="72">
        <v>8336.08</v>
      </c>
      <c r="C5" s="25">
        <f>C6+C25+C36+C45+C53+C68+C75+C92</f>
        <v>6840.421</v>
      </c>
      <c r="D5" s="76">
        <f>C5/B5*100</f>
        <v>82.05800568132744</v>
      </c>
      <c r="E5" s="31">
        <v>6967.851</v>
      </c>
      <c r="F5" s="50">
        <f aca="true" t="shared" si="0" ref="F5:F70">C5-E5</f>
        <v>-127.42999999999938</v>
      </c>
      <c r="G5" s="135">
        <f>G6+G25+G36+G45+G53+G68+G75+G92</f>
        <v>15740.3244</v>
      </c>
      <c r="H5" s="135">
        <v>19735.7296</v>
      </c>
      <c r="I5" s="123">
        <f>G5-H5</f>
        <v>-3995.4051999999992</v>
      </c>
      <c r="J5" s="62">
        <f>G5/C5*10</f>
        <v>23.01075387026617</v>
      </c>
      <c r="K5" s="31">
        <f>H5/E5*10</f>
        <v>28.32398339172293</v>
      </c>
      <c r="L5" s="50">
        <f>J5-K5</f>
        <v>-5.313229521456758</v>
      </c>
    </row>
    <row r="6" spans="1:12" s="15" customFormat="1" ht="15.75">
      <c r="A6" s="131" t="s">
        <v>3</v>
      </c>
      <c r="B6" s="73">
        <v>1856.31</v>
      </c>
      <c r="C6" s="26">
        <f>SUM(C7:C23)</f>
        <v>1812.8749999999995</v>
      </c>
      <c r="D6" s="37">
        <f aca="true" t="shared" si="1" ref="D6:D69">C6/B6*100</f>
        <v>97.66014297180965</v>
      </c>
      <c r="E6" s="32">
        <v>1605.4750000000001</v>
      </c>
      <c r="F6" s="51">
        <f t="shared" si="0"/>
        <v>207.3999999999994</v>
      </c>
      <c r="G6" s="136">
        <f>SUM(G7:G23)</f>
        <v>5963.11</v>
      </c>
      <c r="H6" s="136">
        <v>6122.796</v>
      </c>
      <c r="I6" s="124">
        <f aca="true" t="shared" si="2" ref="I6:I69">G6-H6</f>
        <v>-159.6860000000006</v>
      </c>
      <c r="J6" s="29">
        <f>IF(C6&gt;0,G6/C6*10,"")</f>
        <v>32.89311176997863</v>
      </c>
      <c r="K6" s="37">
        <f>IF(E6&gt;0,H6/E6*10,"")</f>
        <v>38.136975038539994</v>
      </c>
      <c r="L6" s="56">
        <f>J6-K6</f>
        <v>-5.243863268561363</v>
      </c>
    </row>
    <row r="7" spans="1:12" s="2" customFormat="1" ht="15">
      <c r="A7" s="132" t="s">
        <v>4</v>
      </c>
      <c r="B7" s="74">
        <v>134.27</v>
      </c>
      <c r="C7" s="30">
        <v>127.7</v>
      </c>
      <c r="D7" s="38">
        <f t="shared" si="1"/>
        <v>95.10687420868399</v>
      </c>
      <c r="E7" s="33">
        <v>149</v>
      </c>
      <c r="F7" s="57">
        <f t="shared" si="0"/>
        <v>-21.299999999999997</v>
      </c>
      <c r="G7" s="58">
        <v>468.3</v>
      </c>
      <c r="H7" s="38">
        <v>619.21</v>
      </c>
      <c r="I7" s="125">
        <f t="shared" si="2"/>
        <v>-150.91000000000003</v>
      </c>
      <c r="J7" s="30">
        <f>IF(C7&gt;0,G7/C7*10,"")</f>
        <v>36.671887235708695</v>
      </c>
      <c r="K7" s="38">
        <f>IF(E7&gt;0,H7/E7*10,"")</f>
        <v>41.557718120805376</v>
      </c>
      <c r="L7" s="57">
        <f aca="true" t="shared" si="3" ref="L7:L70">J7-K7</f>
        <v>-4.885830885096681</v>
      </c>
    </row>
    <row r="8" spans="1:12" s="2" customFormat="1" ht="15">
      <c r="A8" s="132" t="s">
        <v>5</v>
      </c>
      <c r="B8" s="74">
        <v>24.32</v>
      </c>
      <c r="C8" s="30">
        <v>17.82</v>
      </c>
      <c r="D8" s="38">
        <f t="shared" si="1"/>
        <v>73.27302631578947</v>
      </c>
      <c r="E8" s="33">
        <v>17.995</v>
      </c>
      <c r="F8" s="57">
        <f t="shared" si="0"/>
        <v>-0.1750000000000007</v>
      </c>
      <c r="G8" s="58">
        <v>92.3</v>
      </c>
      <c r="H8" s="38">
        <v>75.115</v>
      </c>
      <c r="I8" s="125">
        <f t="shared" si="2"/>
        <v>17.185000000000002</v>
      </c>
      <c r="J8" s="30">
        <f aca="true" t="shared" si="4" ref="J8:J71">IF(C8&gt;0,G8/C8*10,"")</f>
        <v>51.79573512906846</v>
      </c>
      <c r="K8" s="38">
        <f aca="true" t="shared" si="5" ref="K8:K71">IF(E8&gt;0,H8/E8*10,"")</f>
        <v>41.74215059738816</v>
      </c>
      <c r="L8" s="57">
        <f t="shared" si="3"/>
        <v>10.0535845316803</v>
      </c>
    </row>
    <row r="9" spans="1:12" s="2" customFormat="1" ht="15">
      <c r="A9" s="132" t="s">
        <v>6</v>
      </c>
      <c r="B9" s="74">
        <v>16.88</v>
      </c>
      <c r="C9" s="30">
        <v>14.07</v>
      </c>
      <c r="D9" s="38">
        <f t="shared" si="1"/>
        <v>83.35308056872039</v>
      </c>
      <c r="E9" s="33">
        <v>13.5</v>
      </c>
      <c r="F9" s="57">
        <f t="shared" si="0"/>
        <v>0.5700000000000003</v>
      </c>
      <c r="G9" s="58">
        <v>29.78</v>
      </c>
      <c r="H9" s="38">
        <v>34.1</v>
      </c>
      <c r="I9" s="125">
        <f t="shared" si="2"/>
        <v>-4.32</v>
      </c>
      <c r="J9" s="30">
        <f t="shared" si="4"/>
        <v>21.165600568585642</v>
      </c>
      <c r="K9" s="38">
        <f t="shared" si="5"/>
        <v>25.25925925925926</v>
      </c>
      <c r="L9" s="57">
        <f t="shared" si="3"/>
        <v>-4.093658690673617</v>
      </c>
    </row>
    <row r="10" spans="1:12" s="2" customFormat="1" ht="15">
      <c r="A10" s="132" t="s">
        <v>7</v>
      </c>
      <c r="B10" s="74">
        <v>357.44</v>
      </c>
      <c r="C10" s="30">
        <v>348.7</v>
      </c>
      <c r="D10" s="38">
        <f t="shared" si="1"/>
        <v>97.55483437779768</v>
      </c>
      <c r="E10" s="33">
        <v>333.4</v>
      </c>
      <c r="F10" s="57">
        <f t="shared" si="0"/>
        <v>15.300000000000011</v>
      </c>
      <c r="G10" s="58">
        <v>933.7</v>
      </c>
      <c r="H10" s="38">
        <v>1159.6</v>
      </c>
      <c r="I10" s="125">
        <f t="shared" si="2"/>
        <v>-225.89999999999986</v>
      </c>
      <c r="J10" s="30">
        <f t="shared" si="4"/>
        <v>26.776598795526244</v>
      </c>
      <c r="K10" s="38">
        <f t="shared" si="5"/>
        <v>34.78104379124175</v>
      </c>
      <c r="L10" s="57">
        <f t="shared" si="3"/>
        <v>-8.004444995715506</v>
      </c>
    </row>
    <row r="11" spans="1:12" s="2" customFormat="1" ht="15">
      <c r="A11" s="132" t="s">
        <v>8</v>
      </c>
      <c r="B11" s="74">
        <v>13.03</v>
      </c>
      <c r="C11" s="30">
        <v>12.6</v>
      </c>
      <c r="D11" s="38">
        <f t="shared" si="1"/>
        <v>96.69992325402916</v>
      </c>
      <c r="E11" s="33">
        <v>7.45</v>
      </c>
      <c r="F11" s="57">
        <f t="shared" si="0"/>
        <v>5.1499999999999995</v>
      </c>
      <c r="G11" s="58">
        <v>29.6</v>
      </c>
      <c r="H11" s="38">
        <v>20.4</v>
      </c>
      <c r="I11" s="125">
        <f t="shared" si="2"/>
        <v>9.200000000000003</v>
      </c>
      <c r="J11" s="30">
        <f t="shared" si="4"/>
        <v>23.492063492063494</v>
      </c>
      <c r="K11" s="38">
        <f t="shared" si="5"/>
        <v>27.382550335570464</v>
      </c>
      <c r="L11" s="57">
        <f t="shared" si="3"/>
        <v>-3.89048684350697</v>
      </c>
    </row>
    <row r="12" spans="1:14" s="2" customFormat="1" ht="15">
      <c r="A12" s="132" t="s">
        <v>9</v>
      </c>
      <c r="B12" s="74">
        <v>8.94</v>
      </c>
      <c r="C12" s="30">
        <v>7.8</v>
      </c>
      <c r="D12" s="38">
        <f t="shared" si="1"/>
        <v>87.24832214765101</v>
      </c>
      <c r="E12" s="33">
        <v>9.1</v>
      </c>
      <c r="F12" s="57">
        <f t="shared" si="0"/>
        <v>-1.2999999999999998</v>
      </c>
      <c r="G12" s="58">
        <v>19</v>
      </c>
      <c r="H12" s="38">
        <v>25.6</v>
      </c>
      <c r="I12" s="125">
        <f t="shared" si="2"/>
        <v>-6.600000000000001</v>
      </c>
      <c r="J12" s="30">
        <f t="shared" si="4"/>
        <v>24.35897435897436</v>
      </c>
      <c r="K12" s="38">
        <f t="shared" si="5"/>
        <v>28.131868131868135</v>
      </c>
      <c r="L12" s="57">
        <f t="shared" si="3"/>
        <v>-3.7728937728937737</v>
      </c>
      <c r="M12" s="24"/>
      <c r="N12" s="24"/>
    </row>
    <row r="13" spans="1:12" s="2" customFormat="1" ht="15">
      <c r="A13" s="132" t="s">
        <v>10</v>
      </c>
      <c r="B13" s="74">
        <v>5.84</v>
      </c>
      <c r="C13" s="30">
        <v>4.603</v>
      </c>
      <c r="D13" s="38">
        <f t="shared" si="1"/>
        <v>78.81849315068493</v>
      </c>
      <c r="E13" s="33">
        <v>2.9</v>
      </c>
      <c r="F13" s="57">
        <f t="shared" si="0"/>
        <v>1.7029999999999998</v>
      </c>
      <c r="G13" s="58">
        <v>8.63</v>
      </c>
      <c r="H13" s="38">
        <v>5</v>
      </c>
      <c r="I13" s="125">
        <f t="shared" si="2"/>
        <v>3.630000000000001</v>
      </c>
      <c r="J13" s="30">
        <f t="shared" si="4"/>
        <v>18.748642189876172</v>
      </c>
      <c r="K13" s="38">
        <f t="shared" si="5"/>
        <v>17.24137931034483</v>
      </c>
      <c r="L13" s="57">
        <f t="shared" si="3"/>
        <v>1.5072628795313427</v>
      </c>
    </row>
    <row r="14" spans="1:12" s="2" customFormat="1" ht="15">
      <c r="A14" s="132" t="s">
        <v>11</v>
      </c>
      <c r="B14" s="74">
        <v>238.88</v>
      </c>
      <c r="C14" s="30">
        <v>238.9</v>
      </c>
      <c r="D14" s="38">
        <f t="shared" si="1"/>
        <v>100.0083724045546</v>
      </c>
      <c r="E14" s="33">
        <v>227.1</v>
      </c>
      <c r="F14" s="57">
        <f t="shared" si="0"/>
        <v>11.800000000000011</v>
      </c>
      <c r="G14" s="58">
        <v>996.2</v>
      </c>
      <c r="H14" s="38">
        <v>1028.8</v>
      </c>
      <c r="I14" s="125">
        <f t="shared" si="2"/>
        <v>-32.59999999999991</v>
      </c>
      <c r="J14" s="30">
        <f t="shared" si="4"/>
        <v>41.69945583926329</v>
      </c>
      <c r="K14" s="38">
        <f t="shared" si="5"/>
        <v>45.30162923822105</v>
      </c>
      <c r="L14" s="57">
        <f t="shared" si="3"/>
        <v>-3.60217339895776</v>
      </c>
    </row>
    <row r="15" spans="1:12" s="2" customFormat="1" ht="15">
      <c r="A15" s="132" t="s">
        <v>12</v>
      </c>
      <c r="B15" s="74">
        <v>225.99</v>
      </c>
      <c r="C15" s="30">
        <v>220</v>
      </c>
      <c r="D15" s="38">
        <f t="shared" si="1"/>
        <v>97.34944024071861</v>
      </c>
      <c r="E15" s="33">
        <v>188.3</v>
      </c>
      <c r="F15" s="57">
        <f t="shared" si="0"/>
        <v>31.69999999999999</v>
      </c>
      <c r="G15" s="58">
        <v>850</v>
      </c>
      <c r="H15" s="38">
        <v>789.8</v>
      </c>
      <c r="I15" s="125">
        <f t="shared" si="2"/>
        <v>60.200000000000045</v>
      </c>
      <c r="J15" s="30">
        <f t="shared" si="4"/>
        <v>38.63636363636364</v>
      </c>
      <c r="K15" s="38">
        <f t="shared" si="5"/>
        <v>41.94370685077004</v>
      </c>
      <c r="L15" s="57">
        <f t="shared" si="3"/>
        <v>-3.3073432144064014</v>
      </c>
    </row>
    <row r="16" spans="1:12" s="2" customFormat="1" ht="15">
      <c r="A16" s="132" t="s">
        <v>92</v>
      </c>
      <c r="B16" s="74">
        <v>32.25</v>
      </c>
      <c r="C16" s="30">
        <v>32.25</v>
      </c>
      <c r="D16" s="38">
        <f t="shared" si="1"/>
        <v>100</v>
      </c>
      <c r="E16" s="33">
        <v>30.1</v>
      </c>
      <c r="F16" s="57">
        <f t="shared" si="0"/>
        <v>2.1499999999999986</v>
      </c>
      <c r="G16" s="58">
        <v>90.7</v>
      </c>
      <c r="H16" s="38">
        <v>91.1</v>
      </c>
      <c r="I16" s="125">
        <f t="shared" si="2"/>
        <v>-0.3999999999999915</v>
      </c>
      <c r="J16" s="30">
        <f t="shared" si="4"/>
        <v>28.124031007751938</v>
      </c>
      <c r="K16" s="38">
        <f t="shared" si="5"/>
        <v>30.265780730897006</v>
      </c>
      <c r="L16" s="57">
        <f t="shared" si="3"/>
        <v>-2.141749723145068</v>
      </c>
    </row>
    <row r="17" spans="1:12" s="2" customFormat="1" ht="15">
      <c r="A17" s="132" t="s">
        <v>13</v>
      </c>
      <c r="B17" s="74">
        <v>191.57</v>
      </c>
      <c r="C17" s="30">
        <v>188.74</v>
      </c>
      <c r="D17" s="38">
        <f t="shared" si="1"/>
        <v>98.52273320457276</v>
      </c>
      <c r="E17" s="33">
        <v>146.2</v>
      </c>
      <c r="F17" s="57">
        <f t="shared" si="0"/>
        <v>42.54000000000002</v>
      </c>
      <c r="G17" s="58">
        <v>657.79</v>
      </c>
      <c r="H17" s="38">
        <v>580.569</v>
      </c>
      <c r="I17" s="125">
        <f t="shared" si="2"/>
        <v>77.221</v>
      </c>
      <c r="J17" s="30">
        <f t="shared" si="4"/>
        <v>34.85164776941824</v>
      </c>
      <c r="K17" s="38">
        <f t="shared" si="5"/>
        <v>39.710601915184675</v>
      </c>
      <c r="L17" s="57">
        <f t="shared" si="3"/>
        <v>-4.8589541457664325</v>
      </c>
    </row>
    <row r="18" spans="1:12" s="2" customFormat="1" ht="15">
      <c r="A18" s="132" t="s">
        <v>14</v>
      </c>
      <c r="B18" s="74">
        <v>157.4</v>
      </c>
      <c r="C18" s="30">
        <v>154.3</v>
      </c>
      <c r="D18" s="38">
        <f t="shared" si="1"/>
        <v>98.0304955527319</v>
      </c>
      <c r="E18" s="33">
        <v>117.2</v>
      </c>
      <c r="F18" s="57">
        <f t="shared" si="0"/>
        <v>37.10000000000001</v>
      </c>
      <c r="G18" s="58">
        <v>442.1</v>
      </c>
      <c r="H18" s="38">
        <v>403.6</v>
      </c>
      <c r="I18" s="125">
        <f t="shared" si="2"/>
        <v>38.5</v>
      </c>
      <c r="J18" s="30">
        <f t="shared" si="4"/>
        <v>28.65197666882696</v>
      </c>
      <c r="K18" s="38">
        <f t="shared" si="5"/>
        <v>34.436860068259385</v>
      </c>
      <c r="L18" s="57">
        <f t="shared" si="3"/>
        <v>-5.784883399432424</v>
      </c>
    </row>
    <row r="19" spans="1:12" s="2" customFormat="1" ht="15">
      <c r="A19" s="132" t="s">
        <v>15</v>
      </c>
      <c r="B19" s="74">
        <v>10.27</v>
      </c>
      <c r="C19" s="30">
        <v>10.27</v>
      </c>
      <c r="D19" s="38">
        <f t="shared" si="1"/>
        <v>100</v>
      </c>
      <c r="E19" s="33">
        <v>7.1</v>
      </c>
      <c r="F19" s="57">
        <f t="shared" si="0"/>
        <v>3.17</v>
      </c>
      <c r="G19" s="58">
        <v>26.9</v>
      </c>
      <c r="H19" s="38">
        <v>21.4</v>
      </c>
      <c r="I19" s="125">
        <f t="shared" si="2"/>
        <v>5.5</v>
      </c>
      <c r="J19" s="30">
        <f t="shared" si="4"/>
        <v>26.192794547224928</v>
      </c>
      <c r="K19" s="38">
        <f t="shared" si="5"/>
        <v>30.140845070422536</v>
      </c>
      <c r="L19" s="57">
        <f t="shared" si="3"/>
        <v>-3.948050523197608</v>
      </c>
    </row>
    <row r="20" spans="1:12" s="2" customFormat="1" ht="15">
      <c r="A20" s="132" t="s">
        <v>16</v>
      </c>
      <c r="B20" s="74">
        <v>287.05</v>
      </c>
      <c r="C20" s="30">
        <v>287.1</v>
      </c>
      <c r="D20" s="38">
        <f t="shared" si="1"/>
        <v>100.0174185681937</v>
      </c>
      <c r="E20" s="33">
        <v>252.9</v>
      </c>
      <c r="F20" s="57">
        <f t="shared" si="0"/>
        <v>34.20000000000002</v>
      </c>
      <c r="G20" s="58">
        <v>886.5</v>
      </c>
      <c r="H20" s="38">
        <v>905.4</v>
      </c>
      <c r="I20" s="125">
        <f t="shared" si="2"/>
        <v>-18.899999999999977</v>
      </c>
      <c r="J20" s="30">
        <f t="shared" si="4"/>
        <v>30.87774294670846</v>
      </c>
      <c r="K20" s="38">
        <f t="shared" si="5"/>
        <v>35.80071174377224</v>
      </c>
      <c r="L20" s="57">
        <f t="shared" si="3"/>
        <v>-4.922968797063781</v>
      </c>
    </row>
    <row r="21" spans="1:12" s="2" customFormat="1" ht="15">
      <c r="A21" s="132" t="s">
        <v>17</v>
      </c>
      <c r="B21" s="74">
        <v>3.61</v>
      </c>
      <c r="C21" s="30">
        <v>3.1</v>
      </c>
      <c r="D21" s="38">
        <f t="shared" si="1"/>
        <v>85.87257617728532</v>
      </c>
      <c r="E21" s="33">
        <v>1.478</v>
      </c>
      <c r="F21" s="57">
        <f t="shared" si="0"/>
        <v>1.622</v>
      </c>
      <c r="G21" s="58">
        <v>9.4</v>
      </c>
      <c r="H21" s="38">
        <v>4.805</v>
      </c>
      <c r="I21" s="125">
        <f t="shared" si="2"/>
        <v>4.595000000000001</v>
      </c>
      <c r="J21" s="30">
        <f t="shared" si="4"/>
        <v>30.32258064516129</v>
      </c>
      <c r="K21" s="38">
        <f t="shared" si="5"/>
        <v>32.51014884979702</v>
      </c>
      <c r="L21" s="57">
        <f t="shared" si="3"/>
        <v>-2.187568204635731</v>
      </c>
    </row>
    <row r="22" spans="1:12" s="2" customFormat="1" ht="15">
      <c r="A22" s="132" t="s">
        <v>18</v>
      </c>
      <c r="B22" s="74">
        <v>135.54</v>
      </c>
      <c r="C22" s="30">
        <v>133.9</v>
      </c>
      <c r="D22" s="38">
        <f t="shared" si="1"/>
        <v>98.79002508484581</v>
      </c>
      <c r="E22" s="33">
        <v>93.97</v>
      </c>
      <c r="F22" s="57">
        <f t="shared" si="0"/>
        <v>39.93000000000001</v>
      </c>
      <c r="G22" s="58">
        <v>397.4</v>
      </c>
      <c r="H22" s="38">
        <v>337.92</v>
      </c>
      <c r="I22" s="125">
        <f t="shared" si="2"/>
        <v>59.47999999999996</v>
      </c>
      <c r="J22" s="30">
        <f t="shared" si="4"/>
        <v>29.67886482449589</v>
      </c>
      <c r="K22" s="38">
        <f t="shared" si="5"/>
        <v>35.96041289773332</v>
      </c>
      <c r="L22" s="57">
        <f t="shared" si="3"/>
        <v>-6.281548073237431</v>
      </c>
    </row>
    <row r="23" spans="1:12" s="2" customFormat="1" ht="15">
      <c r="A23" s="132" t="s">
        <v>19</v>
      </c>
      <c r="B23" s="74">
        <v>12.97</v>
      </c>
      <c r="C23" s="30">
        <v>11.022</v>
      </c>
      <c r="D23" s="38">
        <f t="shared" si="1"/>
        <v>84.98072474942174</v>
      </c>
      <c r="E23" s="33">
        <v>7.782</v>
      </c>
      <c r="F23" s="57">
        <f t="shared" si="0"/>
        <v>3.24</v>
      </c>
      <c r="G23" s="58">
        <v>24.81</v>
      </c>
      <c r="H23" s="38">
        <v>20.377</v>
      </c>
      <c r="I23" s="125">
        <f t="shared" si="2"/>
        <v>4.433</v>
      </c>
      <c r="J23" s="30">
        <f t="shared" si="4"/>
        <v>22.509526401741972</v>
      </c>
      <c r="K23" s="38">
        <f t="shared" si="5"/>
        <v>26.184785402210228</v>
      </c>
      <c r="L23" s="57">
        <f t="shared" si="3"/>
        <v>-3.6752590004682553</v>
      </c>
    </row>
    <row r="24" spans="1:12" s="2" customFormat="1" ht="15" hidden="1">
      <c r="A24" s="132"/>
      <c r="B24" s="74"/>
      <c r="C24" s="30"/>
      <c r="D24" s="38" t="e">
        <f t="shared" si="1"/>
        <v>#DIV/0!</v>
      </c>
      <c r="E24" s="33"/>
      <c r="F24" s="57"/>
      <c r="G24" s="58"/>
      <c r="H24" s="38"/>
      <c r="I24" s="125"/>
      <c r="J24" s="30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>
      <c r="A25" s="131" t="s">
        <v>20</v>
      </c>
      <c r="B25" s="73">
        <v>123.35</v>
      </c>
      <c r="C25" s="26">
        <f>SUM(C26:C35)-C29</f>
        <v>107.39</v>
      </c>
      <c r="D25" s="37">
        <f t="shared" si="1"/>
        <v>87.06120794487232</v>
      </c>
      <c r="E25" s="32">
        <v>59.514</v>
      </c>
      <c r="F25" s="51">
        <f t="shared" si="0"/>
        <v>47.876</v>
      </c>
      <c r="G25" s="136">
        <f>SUM(G26:G35)-G29</f>
        <v>249.71</v>
      </c>
      <c r="H25" s="32">
        <v>141.018</v>
      </c>
      <c r="I25" s="124">
        <f t="shared" si="2"/>
        <v>108.69200000000001</v>
      </c>
      <c r="J25" s="29">
        <f t="shared" si="4"/>
        <v>23.252630598752212</v>
      </c>
      <c r="K25" s="37">
        <f t="shared" si="5"/>
        <v>23.69492892428672</v>
      </c>
      <c r="L25" s="56">
        <f t="shared" si="3"/>
        <v>-0.44229832553450876</v>
      </c>
    </row>
    <row r="26" spans="1:12" s="2" customFormat="1" ht="15" hidden="1">
      <c r="A26" s="132" t="s">
        <v>61</v>
      </c>
      <c r="B26" s="74"/>
      <c r="C26" s="30"/>
      <c r="D26" s="38" t="e">
        <f t="shared" si="1"/>
        <v>#DIV/0!</v>
      </c>
      <c r="E26" s="33"/>
      <c r="F26" s="57">
        <f t="shared" si="0"/>
        <v>0</v>
      </c>
      <c r="G26" s="58"/>
      <c r="H26" s="38"/>
      <c r="I26" s="125">
        <f t="shared" si="2"/>
        <v>0</v>
      </c>
      <c r="J26" s="30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132" t="s">
        <v>21</v>
      </c>
      <c r="B27" s="74"/>
      <c r="C27" s="30"/>
      <c r="D27" s="38" t="e">
        <f t="shared" si="1"/>
        <v>#DIV/0!</v>
      </c>
      <c r="E27" s="33"/>
      <c r="F27" s="57">
        <f t="shared" si="0"/>
        <v>0</v>
      </c>
      <c r="G27" s="58"/>
      <c r="H27" s="38"/>
      <c r="I27" s="125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>
      <c r="A28" s="132" t="s">
        <v>22</v>
      </c>
      <c r="B28" s="74">
        <v>0.79</v>
      </c>
      <c r="C28" s="30">
        <v>0.316</v>
      </c>
      <c r="D28" s="38">
        <f t="shared" si="1"/>
        <v>40</v>
      </c>
      <c r="E28" s="33"/>
      <c r="F28" s="57">
        <f t="shared" si="0"/>
        <v>0.316</v>
      </c>
      <c r="G28" s="58">
        <v>0.742</v>
      </c>
      <c r="H28" s="38"/>
      <c r="I28" s="125">
        <f t="shared" si="2"/>
        <v>0.742</v>
      </c>
      <c r="J28" s="30">
        <f t="shared" si="4"/>
        <v>23.481012658227847</v>
      </c>
      <c r="K28" s="38">
        <f t="shared" si="5"/>
      </c>
      <c r="L28" s="57"/>
    </row>
    <row r="29" spans="1:12" s="2" customFormat="1" ht="15" hidden="1">
      <c r="A29" s="132" t="s">
        <v>62</v>
      </c>
      <c r="B29" s="74"/>
      <c r="C29" s="30"/>
      <c r="D29" s="38" t="e">
        <f t="shared" si="1"/>
        <v>#DIV/0!</v>
      </c>
      <c r="E29" s="33"/>
      <c r="F29" s="57">
        <f t="shared" si="0"/>
        <v>0</v>
      </c>
      <c r="G29" s="58"/>
      <c r="H29" s="38"/>
      <c r="I29" s="125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>
      <c r="A30" s="132" t="s">
        <v>23</v>
      </c>
      <c r="B30" s="74">
        <v>68.55</v>
      </c>
      <c r="C30" s="30">
        <v>58.385</v>
      </c>
      <c r="D30" s="38">
        <f t="shared" si="1"/>
        <v>85.17140773158278</v>
      </c>
      <c r="E30" s="33">
        <v>37.804</v>
      </c>
      <c r="F30" s="57">
        <f t="shared" si="0"/>
        <v>20.580999999999996</v>
      </c>
      <c r="G30" s="58">
        <v>99.567</v>
      </c>
      <c r="H30" s="38">
        <v>63.483</v>
      </c>
      <c r="I30" s="125">
        <f t="shared" si="2"/>
        <v>36.083999999999996</v>
      </c>
      <c r="J30" s="30">
        <f t="shared" si="4"/>
        <v>17.053524021580884</v>
      </c>
      <c r="K30" s="38">
        <f t="shared" si="5"/>
        <v>16.792667442598667</v>
      </c>
      <c r="L30" s="57">
        <f t="shared" si="3"/>
        <v>0.26085657898221726</v>
      </c>
    </row>
    <row r="31" spans="1:12" s="2" customFormat="1" ht="15">
      <c r="A31" s="132" t="s">
        <v>24</v>
      </c>
      <c r="B31" s="74">
        <v>15.92</v>
      </c>
      <c r="C31" s="30">
        <v>15.5</v>
      </c>
      <c r="D31" s="38">
        <f t="shared" si="1"/>
        <v>97.36180904522614</v>
      </c>
      <c r="E31" s="33">
        <v>8.5</v>
      </c>
      <c r="F31" s="57">
        <f t="shared" si="0"/>
        <v>7</v>
      </c>
      <c r="G31" s="58">
        <v>47.9</v>
      </c>
      <c r="H31" s="38">
        <v>30.9</v>
      </c>
      <c r="I31" s="125">
        <f t="shared" si="2"/>
        <v>17</v>
      </c>
      <c r="J31" s="30">
        <f t="shared" si="4"/>
        <v>30.903225806451612</v>
      </c>
      <c r="K31" s="38">
        <f t="shared" si="5"/>
        <v>36.35294117647059</v>
      </c>
      <c r="L31" s="57">
        <f t="shared" si="3"/>
        <v>-5.449715370018975</v>
      </c>
    </row>
    <row r="32" spans="1:12" s="2" customFormat="1" ht="15">
      <c r="A32" s="132" t="s">
        <v>25</v>
      </c>
      <c r="B32" s="74">
        <v>26.28</v>
      </c>
      <c r="C32" s="30">
        <v>23.489</v>
      </c>
      <c r="D32" s="38">
        <f t="shared" si="1"/>
        <v>89.37975646879757</v>
      </c>
      <c r="E32" s="33">
        <v>12.01</v>
      </c>
      <c r="F32" s="57">
        <f t="shared" si="0"/>
        <v>11.479000000000001</v>
      </c>
      <c r="G32" s="58">
        <v>76.401</v>
      </c>
      <c r="H32" s="38">
        <v>42.035</v>
      </c>
      <c r="I32" s="125">
        <f t="shared" si="2"/>
        <v>34.366</v>
      </c>
      <c r="J32" s="30">
        <f t="shared" si="4"/>
        <v>32.52628890118779</v>
      </c>
      <c r="K32" s="38">
        <f t="shared" si="5"/>
        <v>35</v>
      </c>
      <c r="L32" s="57">
        <f t="shared" si="3"/>
        <v>-2.4737110988122097</v>
      </c>
    </row>
    <row r="33" spans="1:12" s="2" customFormat="1" ht="15" hidden="1">
      <c r="A33" s="132" t="s">
        <v>26</v>
      </c>
      <c r="B33" s="74"/>
      <c r="C33" s="30"/>
      <c r="D33" s="38" t="e">
        <f t="shared" si="1"/>
        <v>#DIV/0!</v>
      </c>
      <c r="E33" s="33"/>
      <c r="F33" s="57">
        <f t="shared" si="0"/>
        <v>0</v>
      </c>
      <c r="G33" s="58"/>
      <c r="H33" s="38"/>
      <c r="I33" s="125">
        <f t="shared" si="2"/>
        <v>0</v>
      </c>
      <c r="J33" s="30">
        <f t="shared" si="4"/>
      </c>
      <c r="K33" s="38">
        <f t="shared" si="5"/>
      </c>
      <c r="L33" s="57" t="e">
        <f t="shared" si="3"/>
        <v>#VALUE!</v>
      </c>
    </row>
    <row r="34" spans="1:12" s="2" customFormat="1" ht="15">
      <c r="A34" s="132" t="s">
        <v>27</v>
      </c>
      <c r="B34" s="74">
        <v>4.31</v>
      </c>
      <c r="C34" s="30">
        <v>3.5</v>
      </c>
      <c r="D34" s="38">
        <f t="shared" si="1"/>
        <v>81.20649651972158</v>
      </c>
      <c r="E34" s="33"/>
      <c r="F34" s="57">
        <f t="shared" si="0"/>
        <v>3.5</v>
      </c>
      <c r="G34" s="58">
        <v>8.4</v>
      </c>
      <c r="H34" s="38"/>
      <c r="I34" s="125">
        <f t="shared" si="2"/>
        <v>8.4</v>
      </c>
      <c r="J34" s="30">
        <f t="shared" si="4"/>
        <v>24</v>
      </c>
      <c r="K34" s="38">
        <f t="shared" si="5"/>
      </c>
      <c r="L34" s="57"/>
    </row>
    <row r="35" spans="1:12" s="2" customFormat="1" ht="15">
      <c r="A35" s="132" t="s">
        <v>28</v>
      </c>
      <c r="B35" s="74">
        <v>7.5</v>
      </c>
      <c r="C35" s="30">
        <v>6.2</v>
      </c>
      <c r="D35" s="38">
        <f>C35/B35*100</f>
        <v>82.66666666666667</v>
      </c>
      <c r="E35" s="33">
        <v>1.2</v>
      </c>
      <c r="F35" s="57">
        <f t="shared" si="0"/>
        <v>5</v>
      </c>
      <c r="G35" s="58">
        <v>16.7</v>
      </c>
      <c r="H35" s="38">
        <v>4.6</v>
      </c>
      <c r="I35" s="125">
        <f t="shared" si="2"/>
        <v>12.1</v>
      </c>
      <c r="J35" s="30">
        <f t="shared" si="4"/>
        <v>26.93548387096774</v>
      </c>
      <c r="K35" s="38">
        <f t="shared" si="5"/>
        <v>38.33333333333333</v>
      </c>
      <c r="L35" s="57">
        <f t="shared" si="3"/>
        <v>-11.397849462365588</v>
      </c>
    </row>
    <row r="36" spans="1:14" s="15" customFormat="1" ht="15.75">
      <c r="A36" s="131" t="s">
        <v>93</v>
      </c>
      <c r="B36" s="73">
        <v>1100.38</v>
      </c>
      <c r="C36" s="26">
        <f>SUM(C37:C44)</f>
        <v>964.58</v>
      </c>
      <c r="D36" s="37">
        <f t="shared" si="1"/>
        <v>87.6588087751504</v>
      </c>
      <c r="E36" s="32">
        <v>1117.2420000000002</v>
      </c>
      <c r="F36" s="51">
        <f t="shared" si="0"/>
        <v>-152.66200000000015</v>
      </c>
      <c r="G36" s="136">
        <f>SUM(G37:G44)</f>
        <v>2139.9339999999997</v>
      </c>
      <c r="H36" s="32">
        <v>3389.9476</v>
      </c>
      <c r="I36" s="124">
        <f>G36-H36</f>
        <v>-1250.0136000000002</v>
      </c>
      <c r="J36" s="29">
        <f t="shared" si="4"/>
        <v>22.185137572829625</v>
      </c>
      <c r="K36" s="37">
        <f t="shared" si="5"/>
        <v>30.342106723520953</v>
      </c>
      <c r="L36" s="56">
        <f t="shared" si="3"/>
        <v>-8.156969150691328</v>
      </c>
      <c r="M36" s="19"/>
      <c r="N36" s="19"/>
    </row>
    <row r="37" spans="1:14" s="23" customFormat="1" ht="15">
      <c r="A37" s="132" t="s">
        <v>63</v>
      </c>
      <c r="B37" s="74">
        <v>10.45</v>
      </c>
      <c r="C37" s="27">
        <v>10.45</v>
      </c>
      <c r="D37" s="38">
        <f t="shared" si="1"/>
        <v>100</v>
      </c>
      <c r="E37" s="33">
        <v>11.881</v>
      </c>
      <c r="F37" s="53">
        <f t="shared" si="0"/>
        <v>-1.431000000000001</v>
      </c>
      <c r="G37" s="137">
        <v>44.516999999999996</v>
      </c>
      <c r="H37" s="33">
        <v>51.321</v>
      </c>
      <c r="I37" s="126">
        <f t="shared" si="2"/>
        <v>-6.804000000000002</v>
      </c>
      <c r="J37" s="30">
        <f t="shared" si="4"/>
        <v>42.599999999999994</v>
      </c>
      <c r="K37" s="38">
        <f t="shared" si="5"/>
        <v>43.19585893443312</v>
      </c>
      <c r="L37" s="57">
        <f t="shared" si="3"/>
        <v>-0.5958589344331244</v>
      </c>
      <c r="M37" s="2"/>
      <c r="N37" s="2"/>
    </row>
    <row r="38" spans="1:12" s="2" customFormat="1" ht="15">
      <c r="A38" s="132" t="s">
        <v>67</v>
      </c>
      <c r="B38" s="74">
        <v>34.55</v>
      </c>
      <c r="C38" s="27">
        <v>20.2</v>
      </c>
      <c r="D38" s="38">
        <f t="shared" si="1"/>
        <v>58.465991316931984</v>
      </c>
      <c r="E38" s="33">
        <v>36.1</v>
      </c>
      <c r="F38" s="53">
        <f t="shared" si="0"/>
        <v>-15.900000000000002</v>
      </c>
      <c r="G38" s="137">
        <v>25.2</v>
      </c>
      <c r="H38" s="33">
        <v>60.8</v>
      </c>
      <c r="I38" s="126">
        <f t="shared" si="2"/>
        <v>-35.599999999999994</v>
      </c>
      <c r="J38" s="30">
        <f t="shared" si="4"/>
        <v>12.475247524752476</v>
      </c>
      <c r="K38" s="38">
        <f t="shared" si="5"/>
        <v>16.842105263157894</v>
      </c>
      <c r="L38" s="57">
        <f t="shared" si="3"/>
        <v>-4.366857738405418</v>
      </c>
    </row>
    <row r="39" spans="1:12" s="5" customFormat="1" ht="15">
      <c r="A39" s="133" t="s">
        <v>99</v>
      </c>
      <c r="B39" s="75">
        <v>194.1</v>
      </c>
      <c r="C39" s="34">
        <v>194.1</v>
      </c>
      <c r="D39" s="38">
        <f>C39/B39*100</f>
        <v>100</v>
      </c>
      <c r="E39" s="35">
        <v>188.84</v>
      </c>
      <c r="F39" s="54">
        <f>C39-E39</f>
        <v>5.259999999999991</v>
      </c>
      <c r="G39" s="138">
        <v>315.4</v>
      </c>
      <c r="H39" s="35">
        <v>582.1266</v>
      </c>
      <c r="I39" s="127">
        <f>G39-H39</f>
        <v>-266.7266000000001</v>
      </c>
      <c r="J39" s="30">
        <f t="shared" si="4"/>
        <v>16.249356002060793</v>
      </c>
      <c r="K39" s="38">
        <f t="shared" si="5"/>
        <v>30.82644566829062</v>
      </c>
      <c r="L39" s="57">
        <f t="shared" si="3"/>
        <v>-14.577089666229828</v>
      </c>
    </row>
    <row r="40" spans="1:12" s="2" customFormat="1" ht="15">
      <c r="A40" s="132" t="s">
        <v>30</v>
      </c>
      <c r="B40" s="74">
        <v>157.89</v>
      </c>
      <c r="C40" s="27">
        <v>157.6</v>
      </c>
      <c r="D40" s="38">
        <f>C40/B40*100</f>
        <v>99.81632782316804</v>
      </c>
      <c r="E40" s="33">
        <v>173.1</v>
      </c>
      <c r="F40" s="53">
        <f t="shared" si="0"/>
        <v>-15.5</v>
      </c>
      <c r="G40" s="137">
        <v>916.8</v>
      </c>
      <c r="H40" s="33">
        <v>1023.9</v>
      </c>
      <c r="I40" s="126">
        <f t="shared" si="2"/>
        <v>-107.10000000000002</v>
      </c>
      <c r="J40" s="30">
        <f t="shared" si="4"/>
        <v>58.17258883248731</v>
      </c>
      <c r="K40" s="38">
        <f t="shared" si="5"/>
        <v>59.150779896013866</v>
      </c>
      <c r="L40" s="57">
        <f t="shared" si="3"/>
        <v>-0.9781910635265589</v>
      </c>
    </row>
    <row r="41" spans="1:12" s="2" customFormat="1" ht="15">
      <c r="A41" s="132" t="s">
        <v>31</v>
      </c>
      <c r="B41" s="74">
        <v>6.21</v>
      </c>
      <c r="C41" s="27">
        <v>3.53</v>
      </c>
      <c r="D41" s="38">
        <f t="shared" si="1"/>
        <v>56.84380032206119</v>
      </c>
      <c r="E41" s="33">
        <v>4.3</v>
      </c>
      <c r="F41" s="53">
        <f t="shared" si="0"/>
        <v>-0.77</v>
      </c>
      <c r="G41" s="137">
        <v>6.417</v>
      </c>
      <c r="H41" s="33">
        <v>11.1</v>
      </c>
      <c r="I41" s="126">
        <f>G41-H41</f>
        <v>-4.683</v>
      </c>
      <c r="J41" s="30">
        <f t="shared" si="4"/>
        <v>18.17847025495751</v>
      </c>
      <c r="K41" s="38">
        <f t="shared" si="5"/>
        <v>25.813953488372093</v>
      </c>
      <c r="L41" s="57">
        <f t="shared" si="3"/>
        <v>-7.635483233414583</v>
      </c>
    </row>
    <row r="42" spans="1:12" s="2" customFormat="1" ht="15">
      <c r="A42" s="132" t="s">
        <v>32</v>
      </c>
      <c r="B42" s="74">
        <v>325.76</v>
      </c>
      <c r="C42" s="27">
        <v>213.3</v>
      </c>
      <c r="D42" s="38">
        <f t="shared" si="1"/>
        <v>65.47765225933203</v>
      </c>
      <c r="E42" s="33">
        <v>301.7</v>
      </c>
      <c r="F42" s="53">
        <f t="shared" si="0"/>
        <v>-88.39999999999998</v>
      </c>
      <c r="G42" s="137">
        <v>171.8</v>
      </c>
      <c r="H42" s="33">
        <v>478.3</v>
      </c>
      <c r="I42" s="126">
        <f t="shared" si="2"/>
        <v>-306.5</v>
      </c>
      <c r="J42" s="30">
        <f t="shared" si="4"/>
        <v>8.054383497421473</v>
      </c>
      <c r="K42" s="38">
        <f t="shared" si="5"/>
        <v>15.853496851176667</v>
      </c>
      <c r="L42" s="57">
        <f t="shared" si="3"/>
        <v>-7.799113353755194</v>
      </c>
    </row>
    <row r="43" spans="1:12" s="2" customFormat="1" ht="15">
      <c r="A43" s="132" t="s">
        <v>33</v>
      </c>
      <c r="B43" s="74">
        <v>388.34</v>
      </c>
      <c r="C43" s="27">
        <v>365.4</v>
      </c>
      <c r="D43" s="38">
        <f t="shared" si="1"/>
        <v>94.09280527372921</v>
      </c>
      <c r="E43" s="33">
        <v>401.321</v>
      </c>
      <c r="F43" s="53">
        <f t="shared" si="0"/>
        <v>-35.92100000000005</v>
      </c>
      <c r="G43" s="137">
        <v>659.8</v>
      </c>
      <c r="H43" s="33">
        <v>1182.4</v>
      </c>
      <c r="I43" s="126">
        <f t="shared" si="2"/>
        <v>-522.6000000000001</v>
      </c>
      <c r="J43" s="30">
        <f t="shared" si="4"/>
        <v>18.056923918992883</v>
      </c>
      <c r="K43" s="38">
        <f t="shared" si="5"/>
        <v>29.46269943511553</v>
      </c>
      <c r="L43" s="57">
        <f t="shared" si="3"/>
        <v>-11.405775516122645</v>
      </c>
    </row>
    <row r="44" spans="1:12" s="2" customFormat="1" ht="15" hidden="1">
      <c r="A44" s="132" t="s">
        <v>100</v>
      </c>
      <c r="B44" s="74">
        <v>999999999</v>
      </c>
      <c r="C44" s="27"/>
      <c r="D44" s="38">
        <f t="shared" si="1"/>
        <v>0</v>
      </c>
      <c r="E44" s="33"/>
      <c r="F44" s="53">
        <f t="shared" si="0"/>
        <v>0</v>
      </c>
      <c r="G44" s="137"/>
      <c r="H44" s="33"/>
      <c r="I44" s="126"/>
      <c r="J44" s="30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131" t="s">
        <v>98</v>
      </c>
      <c r="B45" s="73">
        <v>279.83</v>
      </c>
      <c r="C45" s="28">
        <f>SUM(C46:C52)</f>
        <v>214.94</v>
      </c>
      <c r="D45" s="37">
        <f t="shared" si="1"/>
        <v>76.8109209162706</v>
      </c>
      <c r="E45" s="36">
        <v>289.081</v>
      </c>
      <c r="F45" s="51">
        <f t="shared" si="0"/>
        <v>-74.14100000000002</v>
      </c>
      <c r="G45" s="139">
        <f>SUM(G46:G52)</f>
        <v>754.9744000000001</v>
      </c>
      <c r="H45" s="36">
        <v>1074.059</v>
      </c>
      <c r="I45" s="124">
        <f>G45-H45</f>
        <v>-319.0845999999999</v>
      </c>
      <c r="J45" s="29">
        <f t="shared" si="4"/>
        <v>35.12489066716293</v>
      </c>
      <c r="K45" s="37">
        <f t="shared" si="5"/>
        <v>37.154257803176264</v>
      </c>
      <c r="L45" s="56">
        <f t="shared" si="3"/>
        <v>-2.0293671360133345</v>
      </c>
    </row>
    <row r="46" spans="1:14" s="2" customFormat="1" ht="15">
      <c r="A46" s="132" t="s">
        <v>64</v>
      </c>
      <c r="B46" s="74">
        <v>27.08</v>
      </c>
      <c r="C46" s="27">
        <v>18.256</v>
      </c>
      <c r="D46" s="38">
        <f t="shared" si="1"/>
        <v>67.41506646971935</v>
      </c>
      <c r="E46" s="33">
        <v>11.7</v>
      </c>
      <c r="F46" s="53">
        <f t="shared" si="0"/>
        <v>6.556000000000001</v>
      </c>
      <c r="G46" s="137">
        <v>34.0424</v>
      </c>
      <c r="H46" s="33">
        <v>29.7</v>
      </c>
      <c r="I46" s="126">
        <f t="shared" si="2"/>
        <v>4.342400000000001</v>
      </c>
      <c r="J46" s="30">
        <f t="shared" si="4"/>
        <v>18.64723926380368</v>
      </c>
      <c r="K46" s="38">
        <f t="shared" si="5"/>
        <v>25.384615384615387</v>
      </c>
      <c r="L46" s="57">
        <f t="shared" si="3"/>
        <v>-6.737376120811707</v>
      </c>
      <c r="N46" s="2">
        <f>M46*C46/10</f>
        <v>0</v>
      </c>
    </row>
    <row r="47" spans="1:12" s="2" customFormat="1" ht="15">
      <c r="A47" s="132" t="s">
        <v>65</v>
      </c>
      <c r="B47" s="74">
        <v>4.33</v>
      </c>
      <c r="C47" s="27">
        <v>4.33</v>
      </c>
      <c r="D47" s="38">
        <f t="shared" si="1"/>
        <v>100</v>
      </c>
      <c r="E47" s="33">
        <v>4.27</v>
      </c>
      <c r="F47" s="53">
        <f t="shared" si="0"/>
        <v>0.0600000000000005</v>
      </c>
      <c r="G47" s="137">
        <v>12</v>
      </c>
      <c r="H47" s="33">
        <v>15.4</v>
      </c>
      <c r="I47" s="126">
        <f t="shared" si="2"/>
        <v>-3.4000000000000004</v>
      </c>
      <c r="J47" s="30">
        <f t="shared" si="4"/>
        <v>27.71362586605081</v>
      </c>
      <c r="K47" s="38">
        <f t="shared" si="5"/>
        <v>36.06557377049181</v>
      </c>
      <c r="L47" s="57">
        <f t="shared" si="3"/>
        <v>-8.351947904441001</v>
      </c>
    </row>
    <row r="48" spans="1:12" s="2" customFormat="1" ht="15">
      <c r="A48" s="132" t="s">
        <v>66</v>
      </c>
      <c r="B48" s="74">
        <v>18.39</v>
      </c>
      <c r="C48" s="27">
        <v>18.3</v>
      </c>
      <c r="D48" s="38">
        <f t="shared" si="1"/>
        <v>99.51060358890702</v>
      </c>
      <c r="E48" s="33">
        <v>13.9</v>
      </c>
      <c r="F48" s="53">
        <f t="shared" si="0"/>
        <v>4.4</v>
      </c>
      <c r="G48" s="137">
        <v>63</v>
      </c>
      <c r="H48" s="33">
        <v>43.8</v>
      </c>
      <c r="I48" s="126">
        <f>G48-H48</f>
        <v>19.200000000000003</v>
      </c>
      <c r="J48" s="30">
        <f t="shared" si="4"/>
        <v>34.42622950819672</v>
      </c>
      <c r="K48" s="38">
        <f t="shared" si="5"/>
        <v>31.51079136690647</v>
      </c>
      <c r="L48" s="57">
        <f t="shared" si="3"/>
        <v>2.915438141290249</v>
      </c>
    </row>
    <row r="49" spans="1:12" s="2" customFormat="1" ht="15">
      <c r="A49" s="132" t="s">
        <v>29</v>
      </c>
      <c r="B49" s="74">
        <v>8.94</v>
      </c>
      <c r="C49" s="27">
        <v>7.739</v>
      </c>
      <c r="D49" s="38">
        <f t="shared" si="1"/>
        <v>86.56599552572708</v>
      </c>
      <c r="E49" s="33">
        <v>8.568</v>
      </c>
      <c r="F49" s="53">
        <f t="shared" si="0"/>
        <v>-0.8289999999999997</v>
      </c>
      <c r="G49" s="137">
        <v>22.973</v>
      </c>
      <c r="H49" s="33">
        <v>24.628</v>
      </c>
      <c r="I49" s="126">
        <f>G49-H49</f>
        <v>-1.6550000000000011</v>
      </c>
      <c r="J49" s="30">
        <f t="shared" si="4"/>
        <v>29.684713787311022</v>
      </c>
      <c r="K49" s="38">
        <f t="shared" si="5"/>
        <v>28.744164332399627</v>
      </c>
      <c r="L49" s="57">
        <f t="shared" si="3"/>
        <v>0.9405494549113946</v>
      </c>
    </row>
    <row r="50" spans="1:12" s="2" customFormat="1" ht="15">
      <c r="A50" s="132" t="s">
        <v>68</v>
      </c>
      <c r="B50" s="74">
        <v>3.45</v>
      </c>
      <c r="C50" s="27">
        <v>3.3</v>
      </c>
      <c r="D50" s="38">
        <f t="shared" si="1"/>
        <v>95.65217391304347</v>
      </c>
      <c r="E50" s="33">
        <v>3.816</v>
      </c>
      <c r="F50" s="53">
        <f t="shared" si="0"/>
        <v>-0.516</v>
      </c>
      <c r="G50" s="137">
        <v>8.5</v>
      </c>
      <c r="H50" s="33">
        <v>9.5</v>
      </c>
      <c r="I50" s="126">
        <f>G50-H50</f>
        <v>-1</v>
      </c>
      <c r="J50" s="30">
        <f t="shared" si="4"/>
        <v>25.757575757575758</v>
      </c>
      <c r="K50" s="38">
        <f t="shared" si="5"/>
        <v>24.89517819706499</v>
      </c>
      <c r="L50" s="57">
        <f t="shared" si="3"/>
        <v>0.8623975605107681</v>
      </c>
    </row>
    <row r="51" spans="1:12" s="2" customFormat="1" ht="15">
      <c r="A51" s="132" t="s">
        <v>69</v>
      </c>
      <c r="B51" s="74">
        <v>23.37</v>
      </c>
      <c r="C51" s="27">
        <v>19.015</v>
      </c>
      <c r="D51" s="38">
        <f t="shared" si="1"/>
        <v>81.36499786050491</v>
      </c>
      <c r="E51" s="33">
        <v>23.727</v>
      </c>
      <c r="F51" s="53">
        <f t="shared" si="0"/>
        <v>-4.712</v>
      </c>
      <c r="G51" s="137">
        <v>41.459</v>
      </c>
      <c r="H51" s="33">
        <v>59.031</v>
      </c>
      <c r="I51" s="126">
        <f>G51-H51</f>
        <v>-17.571999999999996</v>
      </c>
      <c r="J51" s="30">
        <f t="shared" si="4"/>
        <v>21.80331317381015</v>
      </c>
      <c r="K51" s="38">
        <f t="shared" si="5"/>
        <v>24.87925148564926</v>
      </c>
      <c r="L51" s="57">
        <f t="shared" si="3"/>
        <v>-3.07593831183911</v>
      </c>
    </row>
    <row r="52" spans="1:12" s="2" customFormat="1" ht="15">
      <c r="A52" s="132" t="s">
        <v>95</v>
      </c>
      <c r="B52" s="74">
        <v>194.28</v>
      </c>
      <c r="C52" s="27">
        <v>144</v>
      </c>
      <c r="D52" s="38">
        <f t="shared" si="1"/>
        <v>74.11982705373687</v>
      </c>
      <c r="E52" s="33">
        <v>223.1</v>
      </c>
      <c r="F52" s="53">
        <f t="shared" si="0"/>
        <v>-79.1</v>
      </c>
      <c r="G52" s="137">
        <v>573</v>
      </c>
      <c r="H52" s="33">
        <v>892</v>
      </c>
      <c r="I52" s="126">
        <f>G52-H52</f>
        <v>-319</v>
      </c>
      <c r="J52" s="30">
        <f t="shared" si="4"/>
        <v>39.791666666666664</v>
      </c>
      <c r="K52" s="38">
        <f t="shared" si="5"/>
        <v>39.98207082025998</v>
      </c>
      <c r="L52" s="57">
        <f t="shared" si="3"/>
        <v>-0.1904041535933132</v>
      </c>
    </row>
    <row r="53" spans="1:12" s="15" customFormat="1" ht="15.75">
      <c r="A53" s="134" t="s">
        <v>34</v>
      </c>
      <c r="B53" s="73">
        <v>3030.08</v>
      </c>
      <c r="C53" s="29">
        <f>SUM(C54:C67)</f>
        <v>2682.402</v>
      </c>
      <c r="D53" s="37">
        <f t="shared" si="1"/>
        <v>88.52578149751822</v>
      </c>
      <c r="E53" s="37">
        <v>2554.348</v>
      </c>
      <c r="F53" s="51">
        <f t="shared" si="0"/>
        <v>128.0540000000001</v>
      </c>
      <c r="G53" s="52">
        <f>SUM(G54:G67)</f>
        <v>4575.266</v>
      </c>
      <c r="H53" s="52">
        <v>6236.701</v>
      </c>
      <c r="I53" s="119">
        <f>SUM(I54:I67)</f>
        <v>-1661.4350000000004</v>
      </c>
      <c r="J53" s="29">
        <f t="shared" si="4"/>
        <v>17.05660076304745</v>
      </c>
      <c r="K53" s="37">
        <f t="shared" si="5"/>
        <v>24.41601927380294</v>
      </c>
      <c r="L53" s="56">
        <f t="shared" si="3"/>
        <v>-7.359418510755493</v>
      </c>
    </row>
    <row r="54" spans="1:14" s="23" customFormat="1" ht="15">
      <c r="A54" s="64" t="s">
        <v>70</v>
      </c>
      <c r="B54" s="74">
        <v>420.36</v>
      </c>
      <c r="C54" s="30">
        <v>391.4</v>
      </c>
      <c r="D54" s="38">
        <f t="shared" si="1"/>
        <v>93.11066704729278</v>
      </c>
      <c r="E54" s="38">
        <v>368.1</v>
      </c>
      <c r="F54" s="53">
        <f t="shared" si="0"/>
        <v>23.299999999999955</v>
      </c>
      <c r="G54" s="58">
        <v>750.9</v>
      </c>
      <c r="H54" s="38">
        <v>903.2</v>
      </c>
      <c r="I54" s="120">
        <f t="shared" si="2"/>
        <v>-152.30000000000007</v>
      </c>
      <c r="J54" s="30">
        <f t="shared" si="4"/>
        <v>19.184977005620848</v>
      </c>
      <c r="K54" s="38">
        <f t="shared" si="5"/>
        <v>24.53681064928009</v>
      </c>
      <c r="L54" s="57">
        <f t="shared" si="3"/>
        <v>-5.351833643659241</v>
      </c>
      <c r="M54" s="2"/>
      <c r="N54" s="2"/>
    </row>
    <row r="55" spans="1:12" s="2" customFormat="1" ht="15">
      <c r="A55" s="64" t="s">
        <v>71</v>
      </c>
      <c r="B55" s="74">
        <v>32.47</v>
      </c>
      <c r="C55" s="30">
        <v>31.453</v>
      </c>
      <c r="D55" s="38">
        <f t="shared" si="1"/>
        <v>96.86787804126887</v>
      </c>
      <c r="E55" s="38">
        <v>24.747</v>
      </c>
      <c r="F55" s="53">
        <f t="shared" si="0"/>
        <v>6.7059999999999995</v>
      </c>
      <c r="G55" s="58">
        <v>64.06</v>
      </c>
      <c r="H55" s="38">
        <v>51.568</v>
      </c>
      <c r="I55" s="120">
        <f t="shared" si="2"/>
        <v>12.492000000000004</v>
      </c>
      <c r="J55" s="30">
        <f t="shared" si="4"/>
        <v>20.366896639430262</v>
      </c>
      <c r="K55" s="38">
        <f t="shared" si="5"/>
        <v>20.838081383602052</v>
      </c>
      <c r="L55" s="57">
        <f t="shared" si="3"/>
        <v>-0.47118474417179</v>
      </c>
    </row>
    <row r="56" spans="1:12" s="2" customFormat="1" ht="15">
      <c r="A56" s="64" t="s">
        <v>72</v>
      </c>
      <c r="B56" s="74">
        <v>151.28</v>
      </c>
      <c r="C56" s="30">
        <v>137.609</v>
      </c>
      <c r="D56" s="38">
        <f t="shared" si="1"/>
        <v>90.96311475409836</v>
      </c>
      <c r="E56" s="38">
        <v>140.6</v>
      </c>
      <c r="F56" s="53">
        <f t="shared" si="0"/>
        <v>-2.9909999999999854</v>
      </c>
      <c r="G56" s="58">
        <v>332.541</v>
      </c>
      <c r="H56" s="38">
        <v>429.006</v>
      </c>
      <c r="I56" s="120">
        <f t="shared" si="2"/>
        <v>-96.46499999999997</v>
      </c>
      <c r="J56" s="30">
        <f t="shared" si="4"/>
        <v>24.165643235544184</v>
      </c>
      <c r="K56" s="38">
        <f t="shared" si="5"/>
        <v>30.512517780938833</v>
      </c>
      <c r="L56" s="57">
        <f t="shared" si="3"/>
        <v>-6.346874545394648</v>
      </c>
    </row>
    <row r="57" spans="1:12" s="2" customFormat="1" ht="15">
      <c r="A57" s="64" t="s">
        <v>73</v>
      </c>
      <c r="B57" s="74">
        <v>413.33</v>
      </c>
      <c r="C57" s="30">
        <v>413.3</v>
      </c>
      <c r="D57" s="38">
        <f t="shared" si="1"/>
        <v>99.99274187695063</v>
      </c>
      <c r="E57" s="38">
        <v>385</v>
      </c>
      <c r="F57" s="53">
        <f t="shared" si="0"/>
        <v>28.30000000000001</v>
      </c>
      <c r="G57" s="58">
        <v>1085.6</v>
      </c>
      <c r="H57" s="38">
        <v>1441.9</v>
      </c>
      <c r="I57" s="120">
        <f t="shared" si="2"/>
        <v>-356.3000000000002</v>
      </c>
      <c r="J57" s="30">
        <f t="shared" si="4"/>
        <v>26.26663440600048</v>
      </c>
      <c r="K57" s="38">
        <f t="shared" si="5"/>
        <v>37.45194805194806</v>
      </c>
      <c r="L57" s="57">
        <f t="shared" si="3"/>
        <v>-11.185313645947577</v>
      </c>
    </row>
    <row r="58" spans="1:12" s="2" customFormat="1" ht="15">
      <c r="A58" s="64" t="s">
        <v>74</v>
      </c>
      <c r="B58" s="74">
        <v>128.86</v>
      </c>
      <c r="C58" s="30">
        <v>49.1</v>
      </c>
      <c r="D58" s="38">
        <f t="shared" si="1"/>
        <v>38.103367996275026</v>
      </c>
      <c r="E58" s="38">
        <v>66.072</v>
      </c>
      <c r="F58" s="53">
        <f t="shared" si="0"/>
        <v>-16.972</v>
      </c>
      <c r="G58" s="58">
        <v>92.7</v>
      </c>
      <c r="H58" s="38">
        <v>145.983</v>
      </c>
      <c r="I58" s="120">
        <f t="shared" si="2"/>
        <v>-53.283</v>
      </c>
      <c r="J58" s="30">
        <f t="shared" si="4"/>
        <v>18.879837067209778</v>
      </c>
      <c r="K58" s="38">
        <f t="shared" si="5"/>
        <v>22.094533236469303</v>
      </c>
      <c r="L58" s="57">
        <f t="shared" si="3"/>
        <v>-3.2146961692595255</v>
      </c>
    </row>
    <row r="59" spans="1:12" s="2" customFormat="1" ht="15">
      <c r="A59" s="64" t="s">
        <v>35</v>
      </c>
      <c r="B59" s="74">
        <v>101.55</v>
      </c>
      <c r="C59" s="30">
        <v>96.1</v>
      </c>
      <c r="D59" s="38">
        <f t="shared" si="1"/>
        <v>94.63318562284589</v>
      </c>
      <c r="E59" s="38">
        <v>83.9</v>
      </c>
      <c r="F59" s="53">
        <f t="shared" si="0"/>
        <v>12.199999999999989</v>
      </c>
      <c r="G59" s="58">
        <v>223.3</v>
      </c>
      <c r="H59" s="38">
        <v>220.5</v>
      </c>
      <c r="I59" s="120">
        <f t="shared" si="2"/>
        <v>2.8000000000000114</v>
      </c>
      <c r="J59" s="30">
        <f t="shared" si="4"/>
        <v>23.236212278876174</v>
      </c>
      <c r="K59" s="38">
        <f t="shared" si="5"/>
        <v>26.281287246722286</v>
      </c>
      <c r="L59" s="57">
        <f t="shared" si="3"/>
        <v>-3.045074967846112</v>
      </c>
    </row>
    <row r="60" spans="1:12" s="2" customFormat="1" ht="15">
      <c r="A60" s="64" t="s">
        <v>94</v>
      </c>
      <c r="B60" s="74">
        <v>64.28</v>
      </c>
      <c r="C60" s="30">
        <v>56.077</v>
      </c>
      <c r="D60" s="38">
        <f t="shared" si="1"/>
        <v>87.23864343497199</v>
      </c>
      <c r="E60" s="38">
        <v>26.898</v>
      </c>
      <c r="F60" s="53">
        <f>C60-E60</f>
        <v>29.179</v>
      </c>
      <c r="G60" s="58">
        <v>100.467</v>
      </c>
      <c r="H60" s="38">
        <v>49.485</v>
      </c>
      <c r="I60" s="120">
        <f>G60-H60</f>
        <v>50.982</v>
      </c>
      <c r="J60" s="30">
        <f t="shared" si="4"/>
        <v>17.915901349929563</v>
      </c>
      <c r="K60" s="38">
        <f t="shared" si="5"/>
        <v>18.39727860807495</v>
      </c>
      <c r="L60" s="57">
        <f t="shared" si="3"/>
        <v>-0.4813772581453861</v>
      </c>
    </row>
    <row r="61" spans="1:12" s="2" customFormat="1" ht="15">
      <c r="A61" s="64" t="s">
        <v>36</v>
      </c>
      <c r="B61" s="74">
        <v>100.32</v>
      </c>
      <c r="C61" s="30">
        <v>91.3</v>
      </c>
      <c r="D61" s="38">
        <f t="shared" si="1"/>
        <v>91.00877192982456</v>
      </c>
      <c r="E61" s="38">
        <v>55</v>
      </c>
      <c r="F61" s="53">
        <f t="shared" si="0"/>
        <v>36.3</v>
      </c>
      <c r="G61" s="58">
        <v>203</v>
      </c>
      <c r="H61" s="38">
        <v>138.8</v>
      </c>
      <c r="I61" s="120">
        <f t="shared" si="2"/>
        <v>64.19999999999999</v>
      </c>
      <c r="J61" s="30">
        <f t="shared" si="4"/>
        <v>22.23439211391019</v>
      </c>
      <c r="K61" s="38">
        <f t="shared" si="5"/>
        <v>25.236363636363638</v>
      </c>
      <c r="L61" s="57">
        <f t="shared" si="3"/>
        <v>-3.0019715224534487</v>
      </c>
    </row>
    <row r="62" spans="1:12" s="2" customFormat="1" ht="15">
      <c r="A62" s="64" t="s">
        <v>75</v>
      </c>
      <c r="B62" s="74">
        <v>130.49</v>
      </c>
      <c r="C62" s="30">
        <v>128.5</v>
      </c>
      <c r="D62" s="38">
        <f t="shared" si="1"/>
        <v>98.47497892558816</v>
      </c>
      <c r="E62" s="38">
        <v>108.8</v>
      </c>
      <c r="F62" s="53">
        <f t="shared" si="0"/>
        <v>19.700000000000003</v>
      </c>
      <c r="G62" s="58">
        <v>276.3</v>
      </c>
      <c r="H62" s="38">
        <v>259.1</v>
      </c>
      <c r="I62" s="120">
        <f t="shared" si="2"/>
        <v>17.19999999999999</v>
      </c>
      <c r="J62" s="30">
        <f t="shared" si="4"/>
        <v>21.501945525291827</v>
      </c>
      <c r="K62" s="38">
        <f t="shared" si="5"/>
        <v>23.814338235294123</v>
      </c>
      <c r="L62" s="57">
        <f t="shared" si="3"/>
        <v>-2.312392710002296</v>
      </c>
    </row>
    <row r="63" spans="1:12" s="2" customFormat="1" ht="15">
      <c r="A63" s="64" t="s">
        <v>37</v>
      </c>
      <c r="B63" s="74">
        <v>534.99</v>
      </c>
      <c r="C63" s="30">
        <v>431.7</v>
      </c>
      <c r="D63" s="38">
        <f t="shared" si="1"/>
        <v>80.6930970672349</v>
      </c>
      <c r="E63" s="38">
        <v>464.3</v>
      </c>
      <c r="F63" s="53">
        <f t="shared" si="0"/>
        <v>-32.60000000000002</v>
      </c>
      <c r="G63" s="58">
        <v>321.6</v>
      </c>
      <c r="H63" s="38">
        <v>781.7</v>
      </c>
      <c r="I63" s="120">
        <f t="shared" si="2"/>
        <v>-460.1</v>
      </c>
      <c r="J63" s="30">
        <f t="shared" si="4"/>
        <v>7.449617790132037</v>
      </c>
      <c r="K63" s="38">
        <f t="shared" si="5"/>
        <v>16.836097350850743</v>
      </c>
      <c r="L63" s="57">
        <f t="shared" si="3"/>
        <v>-9.386479560718705</v>
      </c>
    </row>
    <row r="64" spans="1:12" s="2" customFormat="1" ht="15">
      <c r="A64" s="64" t="s">
        <v>38</v>
      </c>
      <c r="B64" s="74">
        <v>126.26</v>
      </c>
      <c r="C64" s="30">
        <v>118.9</v>
      </c>
      <c r="D64" s="38">
        <f t="shared" si="1"/>
        <v>94.17075875178203</v>
      </c>
      <c r="E64" s="38">
        <v>103.3</v>
      </c>
      <c r="F64" s="53">
        <f t="shared" si="0"/>
        <v>15.600000000000009</v>
      </c>
      <c r="G64" s="58">
        <v>274</v>
      </c>
      <c r="H64" s="38">
        <v>298.5</v>
      </c>
      <c r="I64" s="120">
        <f t="shared" si="2"/>
        <v>-24.5</v>
      </c>
      <c r="J64" s="30">
        <f t="shared" si="4"/>
        <v>23.044575273338943</v>
      </c>
      <c r="K64" s="38">
        <f t="shared" si="5"/>
        <v>28.896418199419166</v>
      </c>
      <c r="L64" s="57">
        <f t="shared" si="3"/>
        <v>-5.851842926080224</v>
      </c>
    </row>
    <row r="65" spans="1:12" s="2" customFormat="1" ht="15">
      <c r="A65" s="132" t="s">
        <v>39</v>
      </c>
      <c r="B65" s="74">
        <v>320.24</v>
      </c>
      <c r="C65" s="30">
        <v>296.5</v>
      </c>
      <c r="D65" s="38">
        <f t="shared" si="1"/>
        <v>92.58680989258056</v>
      </c>
      <c r="E65" s="38">
        <v>287.2</v>
      </c>
      <c r="F65" s="53">
        <f t="shared" si="0"/>
        <v>9.300000000000011</v>
      </c>
      <c r="G65" s="58">
        <v>342.5</v>
      </c>
      <c r="H65" s="38">
        <v>617.9</v>
      </c>
      <c r="I65" s="120">
        <f t="shared" si="2"/>
        <v>-275.4</v>
      </c>
      <c r="J65" s="30">
        <f t="shared" si="4"/>
        <v>11.551433389544687</v>
      </c>
      <c r="K65" s="38">
        <f t="shared" si="5"/>
        <v>21.514623955431755</v>
      </c>
      <c r="L65" s="57">
        <f t="shared" si="3"/>
        <v>-9.963190565887068</v>
      </c>
    </row>
    <row r="66" spans="1:12" s="2" customFormat="1" ht="15">
      <c r="A66" s="132" t="s">
        <v>40</v>
      </c>
      <c r="B66" s="74">
        <v>374.17</v>
      </c>
      <c r="C66" s="27">
        <v>311.7</v>
      </c>
      <c r="D66" s="38">
        <f t="shared" si="1"/>
        <v>83.30438036186759</v>
      </c>
      <c r="E66" s="33">
        <v>324.8</v>
      </c>
      <c r="F66" s="53">
        <f t="shared" si="0"/>
        <v>-13.100000000000023</v>
      </c>
      <c r="G66" s="137">
        <v>261.2</v>
      </c>
      <c r="H66" s="33">
        <v>579.1</v>
      </c>
      <c r="I66" s="120">
        <f t="shared" si="2"/>
        <v>-317.90000000000003</v>
      </c>
      <c r="J66" s="30">
        <f t="shared" si="4"/>
        <v>8.379852422200834</v>
      </c>
      <c r="K66" s="38">
        <f t="shared" si="5"/>
        <v>17.829433497536947</v>
      </c>
      <c r="L66" s="57">
        <f t="shared" si="3"/>
        <v>-9.449581075336113</v>
      </c>
    </row>
    <row r="67" spans="1:12" s="2" customFormat="1" ht="15">
      <c r="A67" s="64" t="s">
        <v>41</v>
      </c>
      <c r="B67" s="74">
        <v>131.49</v>
      </c>
      <c r="C67" s="30">
        <v>128.763</v>
      </c>
      <c r="D67" s="38">
        <f t="shared" si="1"/>
        <v>97.92607802874743</v>
      </c>
      <c r="E67" s="38">
        <v>115.631</v>
      </c>
      <c r="F67" s="53">
        <f t="shared" si="0"/>
        <v>13.132000000000005</v>
      </c>
      <c r="G67" s="58">
        <v>247.098</v>
      </c>
      <c r="H67" s="38">
        <v>319.959</v>
      </c>
      <c r="I67" s="120">
        <f t="shared" si="2"/>
        <v>-72.86099999999999</v>
      </c>
      <c r="J67" s="30">
        <f t="shared" si="4"/>
        <v>19.190140024696536</v>
      </c>
      <c r="K67" s="38">
        <f t="shared" si="5"/>
        <v>27.670693845076148</v>
      </c>
      <c r="L67" s="57">
        <f t="shared" si="3"/>
        <v>-8.480553820379612</v>
      </c>
    </row>
    <row r="68" spans="1:12" s="15" customFormat="1" ht="15.75">
      <c r="A68" s="134" t="s">
        <v>76</v>
      </c>
      <c r="B68" s="73">
        <v>762.47</v>
      </c>
      <c r="C68" s="29">
        <f>SUM(C69:C74)-C72-C73</f>
        <v>534.602</v>
      </c>
      <c r="D68" s="37">
        <f t="shared" si="1"/>
        <v>70.11449630805146</v>
      </c>
      <c r="E68" s="37">
        <v>510.376</v>
      </c>
      <c r="F68" s="51">
        <f t="shared" si="0"/>
        <v>24.226</v>
      </c>
      <c r="G68" s="52">
        <f>SUM(G69:G74)-G72-G73</f>
        <v>914.0160000000001</v>
      </c>
      <c r="H68" s="37">
        <v>1081.376</v>
      </c>
      <c r="I68" s="119">
        <f t="shared" si="2"/>
        <v>-167.3599999999999</v>
      </c>
      <c r="J68" s="29">
        <f t="shared" si="4"/>
        <v>17.097130201533105</v>
      </c>
      <c r="K68" s="37">
        <f t="shared" si="5"/>
        <v>21.18783014875308</v>
      </c>
      <c r="L68" s="56">
        <f t="shared" si="3"/>
        <v>-4.090699947219974</v>
      </c>
    </row>
    <row r="69" spans="1:12" s="2" customFormat="1" ht="15">
      <c r="A69" s="64" t="s">
        <v>77</v>
      </c>
      <c r="B69" s="74">
        <v>146.54</v>
      </c>
      <c r="C69" s="30">
        <v>95.002</v>
      </c>
      <c r="D69" s="38">
        <f t="shared" si="1"/>
        <v>64.83008052408898</v>
      </c>
      <c r="E69" s="38">
        <v>111.5</v>
      </c>
      <c r="F69" s="53">
        <f t="shared" si="0"/>
        <v>-16.498000000000005</v>
      </c>
      <c r="G69" s="58">
        <v>155.516</v>
      </c>
      <c r="H69" s="38">
        <v>213.1</v>
      </c>
      <c r="I69" s="120">
        <f t="shared" si="2"/>
        <v>-57.584</v>
      </c>
      <c r="J69" s="30">
        <f t="shared" si="4"/>
        <v>16.369760636618174</v>
      </c>
      <c r="K69" s="38">
        <f t="shared" si="5"/>
        <v>19.112107623318387</v>
      </c>
      <c r="L69" s="57">
        <f t="shared" si="3"/>
        <v>-2.7423469867002126</v>
      </c>
    </row>
    <row r="70" spans="1:12" s="2" customFormat="1" ht="15">
      <c r="A70" s="64" t="s">
        <v>42</v>
      </c>
      <c r="B70" s="74">
        <v>133.3</v>
      </c>
      <c r="C70" s="30">
        <v>97.7</v>
      </c>
      <c r="D70" s="38">
        <f aca="true" t="shared" si="6" ref="D70:D102">C70/B70*100</f>
        <v>73.2933233308327</v>
      </c>
      <c r="E70" s="38">
        <v>97.876</v>
      </c>
      <c r="F70" s="53">
        <f t="shared" si="0"/>
        <v>-0.17600000000000193</v>
      </c>
      <c r="G70" s="58">
        <v>216.2</v>
      </c>
      <c r="H70" s="38">
        <v>268.176</v>
      </c>
      <c r="I70" s="120">
        <f aca="true" t="shared" si="7" ref="I70:I102">G70-H70</f>
        <v>-51.976</v>
      </c>
      <c r="J70" s="30">
        <f t="shared" si="4"/>
        <v>22.128966223132032</v>
      </c>
      <c r="K70" s="38">
        <f t="shared" si="5"/>
        <v>27.39956679880665</v>
      </c>
      <c r="L70" s="57">
        <f t="shared" si="3"/>
        <v>-5.270600575674617</v>
      </c>
    </row>
    <row r="71" spans="1:12" s="2" customFormat="1" ht="15">
      <c r="A71" s="64" t="s">
        <v>43</v>
      </c>
      <c r="B71" s="74">
        <v>128.41</v>
      </c>
      <c r="C71" s="30">
        <v>65</v>
      </c>
      <c r="D71" s="38">
        <f t="shared" si="6"/>
        <v>50.61911066116346</v>
      </c>
      <c r="E71" s="38">
        <v>75</v>
      </c>
      <c r="F71" s="53">
        <f aca="true" t="shared" si="8" ref="F71:F102">C71-E71</f>
        <v>-10</v>
      </c>
      <c r="G71" s="58">
        <v>156</v>
      </c>
      <c r="H71" s="38">
        <v>195</v>
      </c>
      <c r="I71" s="120">
        <f t="shared" si="7"/>
        <v>-39</v>
      </c>
      <c r="J71" s="30">
        <f t="shared" si="4"/>
        <v>24</v>
      </c>
      <c r="K71" s="38">
        <f t="shared" si="5"/>
        <v>26</v>
      </c>
      <c r="L71" s="57">
        <f aca="true" t="shared" si="9" ref="L71:L102">J71-K71</f>
        <v>-2</v>
      </c>
    </row>
    <row r="72" spans="1:12" s="2" customFormat="1" ht="15" hidden="1">
      <c r="A72" s="64" t="s">
        <v>78</v>
      </c>
      <c r="B72" s="74">
        <v>999999999</v>
      </c>
      <c r="C72" s="30"/>
      <c r="D72" s="38">
        <f t="shared" si="6"/>
        <v>0</v>
      </c>
      <c r="E72" s="38"/>
      <c r="F72" s="53">
        <f t="shared" si="8"/>
        <v>0</v>
      </c>
      <c r="G72" s="58"/>
      <c r="H72" s="38"/>
      <c r="I72" s="120">
        <f t="shared" si="7"/>
        <v>0</v>
      </c>
      <c r="J72" s="30">
        <f aca="true" t="shared" si="10" ref="J72:J101">IF(C72&gt;0,G72/C72*10,"")</f>
      </c>
      <c r="K72" s="38">
        <f aca="true" t="shared" si="11" ref="K72:K101">IF(E72&gt;0,H72/E72*10,"")</f>
      </c>
      <c r="L72" s="57" t="e">
        <f t="shared" si="9"/>
        <v>#VALUE!</v>
      </c>
    </row>
    <row r="73" spans="1:12" s="2" customFormat="1" ht="15" hidden="1">
      <c r="A73" s="64" t="s">
        <v>79</v>
      </c>
      <c r="B73" s="74"/>
      <c r="C73" s="30"/>
      <c r="D73" s="38" t="e">
        <f t="shared" si="6"/>
        <v>#DIV/0!</v>
      </c>
      <c r="E73" s="38"/>
      <c r="F73" s="53">
        <f t="shared" si="8"/>
        <v>0</v>
      </c>
      <c r="G73" s="58"/>
      <c r="H73" s="38"/>
      <c r="I73" s="120">
        <f t="shared" si="7"/>
        <v>0</v>
      </c>
      <c r="J73" s="30">
        <f t="shared" si="10"/>
      </c>
      <c r="K73" s="38">
        <f t="shared" si="11"/>
      </c>
      <c r="L73" s="57" t="e">
        <f t="shared" si="9"/>
        <v>#VALUE!</v>
      </c>
    </row>
    <row r="74" spans="1:12" s="2" customFormat="1" ht="15">
      <c r="A74" s="64" t="s">
        <v>44</v>
      </c>
      <c r="B74" s="74">
        <v>354.23</v>
      </c>
      <c r="C74" s="30">
        <v>276.9</v>
      </c>
      <c r="D74" s="38">
        <f t="shared" si="6"/>
        <v>78.16955085678795</v>
      </c>
      <c r="E74" s="38">
        <v>226</v>
      </c>
      <c r="F74" s="53">
        <f t="shared" si="8"/>
        <v>50.89999999999998</v>
      </c>
      <c r="G74" s="58">
        <v>386.3</v>
      </c>
      <c r="H74" s="38">
        <v>405.1</v>
      </c>
      <c r="I74" s="120">
        <f t="shared" si="7"/>
        <v>-18.80000000000001</v>
      </c>
      <c r="J74" s="30">
        <f t="shared" si="10"/>
        <v>13.95088479595522</v>
      </c>
      <c r="K74" s="38">
        <f t="shared" si="11"/>
        <v>17.924778761061948</v>
      </c>
      <c r="L74" s="57">
        <f t="shared" si="9"/>
        <v>-3.9738939651067273</v>
      </c>
    </row>
    <row r="75" spans="1:12" s="15" customFormat="1" ht="15.75">
      <c r="A75" s="134" t="s">
        <v>45</v>
      </c>
      <c r="B75" s="73">
        <v>1140.72</v>
      </c>
      <c r="C75" s="29">
        <f>SUM(C76:C91)-C82-C83-C91</f>
        <v>485.69300000000004</v>
      </c>
      <c r="D75" s="37">
        <f t="shared" si="6"/>
        <v>42.57775790728663</v>
      </c>
      <c r="E75" s="37">
        <v>791.5400000000001</v>
      </c>
      <c r="F75" s="51">
        <f t="shared" si="8"/>
        <v>-305.84700000000004</v>
      </c>
      <c r="G75" s="52">
        <f>SUM(G76:G91)-G82-G83-G91</f>
        <v>1074.0739999999998</v>
      </c>
      <c r="H75" s="52">
        <v>1612.1000000000001</v>
      </c>
      <c r="I75" s="119">
        <f t="shared" si="7"/>
        <v>-538.0260000000003</v>
      </c>
      <c r="J75" s="29">
        <f t="shared" si="10"/>
        <v>22.114257360101952</v>
      </c>
      <c r="K75" s="37">
        <f t="shared" si="11"/>
        <v>20.36662708138565</v>
      </c>
      <c r="L75" s="56">
        <f t="shared" si="9"/>
        <v>1.7476302787163007</v>
      </c>
    </row>
    <row r="76" spans="1:12" s="2" customFormat="1" ht="15" hidden="1">
      <c r="A76" s="64" t="s">
        <v>80</v>
      </c>
      <c r="B76" s="74"/>
      <c r="C76" s="30"/>
      <c r="D76" s="38" t="e">
        <f t="shared" si="6"/>
        <v>#DIV/0!</v>
      </c>
      <c r="E76" s="38"/>
      <c r="F76" s="53">
        <f t="shared" si="8"/>
        <v>0</v>
      </c>
      <c r="G76" s="58"/>
      <c r="H76" s="38"/>
      <c r="I76" s="120">
        <f t="shared" si="7"/>
        <v>0</v>
      </c>
      <c r="J76" s="30">
        <f t="shared" si="10"/>
      </c>
      <c r="K76" s="38">
        <f t="shared" si="11"/>
      </c>
      <c r="L76" s="57" t="e">
        <f t="shared" si="9"/>
        <v>#VALUE!</v>
      </c>
    </row>
    <row r="77" spans="1:12" s="2" customFormat="1" ht="15" hidden="1">
      <c r="A77" s="64" t="s">
        <v>81</v>
      </c>
      <c r="B77" s="74">
        <v>4.82</v>
      </c>
      <c r="C77" s="30"/>
      <c r="D77" s="38">
        <f t="shared" si="6"/>
        <v>0</v>
      </c>
      <c r="E77" s="38">
        <v>0.5</v>
      </c>
      <c r="F77" s="53">
        <f t="shared" si="8"/>
        <v>-0.5</v>
      </c>
      <c r="G77" s="58"/>
      <c r="H77" s="38">
        <v>0.7</v>
      </c>
      <c r="I77" s="120">
        <f t="shared" si="7"/>
        <v>-0.7</v>
      </c>
      <c r="J77" s="30">
        <f t="shared" si="10"/>
      </c>
      <c r="K77" s="38">
        <f t="shared" si="11"/>
        <v>14</v>
      </c>
      <c r="L77" s="57" t="e">
        <f t="shared" si="9"/>
        <v>#VALUE!</v>
      </c>
    </row>
    <row r="78" spans="1:12" s="2" customFormat="1" ht="15" hidden="1">
      <c r="A78" s="64" t="s">
        <v>82</v>
      </c>
      <c r="B78" s="74">
        <v>1.56</v>
      </c>
      <c r="C78" s="30"/>
      <c r="D78" s="38">
        <f t="shared" si="6"/>
        <v>0</v>
      </c>
      <c r="E78" s="38"/>
      <c r="F78" s="53">
        <f t="shared" si="8"/>
        <v>0</v>
      </c>
      <c r="G78" s="58"/>
      <c r="H78" s="38"/>
      <c r="I78" s="120">
        <f t="shared" si="7"/>
        <v>0</v>
      </c>
      <c r="J78" s="30">
        <f t="shared" si="10"/>
      </c>
      <c r="K78" s="38">
        <f t="shared" si="11"/>
      </c>
      <c r="L78" s="57" t="e">
        <f t="shared" si="9"/>
        <v>#VALUE!</v>
      </c>
    </row>
    <row r="79" spans="1:12" s="2" customFormat="1" ht="15">
      <c r="A79" s="64" t="s">
        <v>83</v>
      </c>
      <c r="B79" s="74">
        <v>9.73</v>
      </c>
      <c r="C79" s="30">
        <v>1.448</v>
      </c>
      <c r="D79" s="38">
        <f t="shared" si="6"/>
        <v>14.881808838643371</v>
      </c>
      <c r="E79" s="38">
        <v>4.3</v>
      </c>
      <c r="F79" s="53">
        <f t="shared" si="8"/>
        <v>-2.852</v>
      </c>
      <c r="G79" s="58">
        <v>2.408</v>
      </c>
      <c r="H79" s="38">
        <v>6.3</v>
      </c>
      <c r="I79" s="120">
        <f t="shared" si="7"/>
        <v>-3.892</v>
      </c>
      <c r="J79" s="30">
        <f t="shared" si="10"/>
        <v>16.629834254143645</v>
      </c>
      <c r="K79" s="38">
        <f t="shared" si="11"/>
        <v>14.651162790697674</v>
      </c>
      <c r="L79" s="57">
        <f t="shared" si="9"/>
        <v>1.9786714634459717</v>
      </c>
    </row>
    <row r="80" spans="1:12" s="2" customFormat="1" ht="15">
      <c r="A80" s="64" t="s">
        <v>46</v>
      </c>
      <c r="B80" s="74">
        <v>255.65</v>
      </c>
      <c r="C80" s="30">
        <v>134.2</v>
      </c>
      <c r="D80" s="38">
        <f t="shared" si="6"/>
        <v>52.49364365343242</v>
      </c>
      <c r="E80" s="38">
        <v>140.3</v>
      </c>
      <c r="F80" s="53">
        <f t="shared" si="8"/>
        <v>-6.100000000000023</v>
      </c>
      <c r="G80" s="58">
        <v>261.7</v>
      </c>
      <c r="H80" s="38">
        <v>242.7</v>
      </c>
      <c r="I80" s="120">
        <f t="shared" si="7"/>
        <v>19</v>
      </c>
      <c r="J80" s="30">
        <f t="shared" si="10"/>
        <v>19.50074515648286</v>
      </c>
      <c r="K80" s="38">
        <f t="shared" si="11"/>
        <v>17.298645759087666</v>
      </c>
      <c r="L80" s="57">
        <f t="shared" si="9"/>
        <v>2.2020993973951946</v>
      </c>
    </row>
    <row r="81" spans="1:12" s="2" customFormat="1" ht="15">
      <c r="A81" s="64" t="s">
        <v>47</v>
      </c>
      <c r="B81" s="74">
        <v>145.67</v>
      </c>
      <c r="C81" s="30">
        <v>66.79</v>
      </c>
      <c r="D81" s="38">
        <f t="shared" si="6"/>
        <v>45.850209377359796</v>
      </c>
      <c r="E81" s="38">
        <v>79.6</v>
      </c>
      <c r="F81" s="53">
        <f t="shared" si="8"/>
        <v>-12.809999999999988</v>
      </c>
      <c r="G81" s="58">
        <v>199.03</v>
      </c>
      <c r="H81" s="38">
        <v>246.25</v>
      </c>
      <c r="I81" s="120">
        <f t="shared" si="7"/>
        <v>-47.22</v>
      </c>
      <c r="J81" s="30">
        <f t="shared" si="10"/>
        <v>29.799371163347807</v>
      </c>
      <c r="K81" s="38">
        <f t="shared" si="11"/>
        <v>30.935929648241206</v>
      </c>
      <c r="L81" s="57">
        <f t="shared" si="9"/>
        <v>-1.1365584848933992</v>
      </c>
    </row>
    <row r="82" spans="1:12" s="2" customFormat="1" ht="15" hidden="1">
      <c r="A82" s="64" t="s">
        <v>84</v>
      </c>
      <c r="B82" s="74"/>
      <c r="C82" s="30"/>
      <c r="D82" s="38" t="e">
        <f t="shared" si="6"/>
        <v>#DIV/0!</v>
      </c>
      <c r="E82" s="38"/>
      <c r="F82" s="53">
        <f t="shared" si="8"/>
        <v>0</v>
      </c>
      <c r="G82" s="58"/>
      <c r="H82" s="38"/>
      <c r="I82" s="120">
        <f t="shared" si="7"/>
        <v>0</v>
      </c>
      <c r="J82" s="30">
        <f t="shared" si="10"/>
      </c>
      <c r="K82" s="38">
        <f t="shared" si="11"/>
      </c>
      <c r="L82" s="57" t="e">
        <f t="shared" si="9"/>
        <v>#VALUE!</v>
      </c>
    </row>
    <row r="83" spans="1:12" s="2" customFormat="1" ht="15" hidden="1">
      <c r="A83" s="64" t="s">
        <v>85</v>
      </c>
      <c r="B83" s="74"/>
      <c r="C83" s="30"/>
      <c r="D83" s="38" t="e">
        <f t="shared" si="6"/>
        <v>#DIV/0!</v>
      </c>
      <c r="E83" s="38"/>
      <c r="F83" s="53">
        <f t="shared" si="8"/>
        <v>0</v>
      </c>
      <c r="G83" s="58"/>
      <c r="H83" s="38"/>
      <c r="I83" s="120">
        <f t="shared" si="7"/>
        <v>0</v>
      </c>
      <c r="J83" s="30">
        <f t="shared" si="10"/>
      </c>
      <c r="K83" s="38">
        <f t="shared" si="11"/>
      </c>
      <c r="L83" s="57" t="e">
        <f t="shared" si="9"/>
        <v>#VALUE!</v>
      </c>
    </row>
    <row r="84" spans="1:12" s="2" customFormat="1" ht="15">
      <c r="A84" s="64" t="s">
        <v>48</v>
      </c>
      <c r="B84" s="74">
        <v>94.06</v>
      </c>
      <c r="C84" s="30">
        <v>51</v>
      </c>
      <c r="D84" s="38">
        <f t="shared" si="6"/>
        <v>54.220710184988306</v>
      </c>
      <c r="E84" s="38">
        <v>63.7</v>
      </c>
      <c r="F84" s="53">
        <f t="shared" si="8"/>
        <v>-12.700000000000003</v>
      </c>
      <c r="G84" s="58">
        <v>100.1</v>
      </c>
      <c r="H84" s="38">
        <v>134.8</v>
      </c>
      <c r="I84" s="120">
        <f t="shared" si="7"/>
        <v>-34.70000000000002</v>
      </c>
      <c r="J84" s="30">
        <f t="shared" si="10"/>
        <v>19.627450980392155</v>
      </c>
      <c r="K84" s="38">
        <f t="shared" si="11"/>
        <v>21.161695447409734</v>
      </c>
      <c r="L84" s="57">
        <f t="shared" si="9"/>
        <v>-1.5342444670175794</v>
      </c>
    </row>
    <row r="85" spans="1:12" s="2" customFormat="1" ht="15" hidden="1">
      <c r="A85" s="64" t="s">
        <v>86</v>
      </c>
      <c r="B85" s="74"/>
      <c r="C85" s="30"/>
      <c r="D85" s="38" t="e">
        <f t="shared" si="6"/>
        <v>#DIV/0!</v>
      </c>
      <c r="E85" s="38"/>
      <c r="F85" s="53">
        <f t="shared" si="8"/>
        <v>0</v>
      </c>
      <c r="G85" s="58"/>
      <c r="H85" s="38"/>
      <c r="I85" s="120">
        <f t="shared" si="7"/>
        <v>0</v>
      </c>
      <c r="J85" s="30">
        <f t="shared" si="10"/>
      </c>
      <c r="K85" s="38">
        <f t="shared" si="11"/>
      </c>
      <c r="L85" s="57" t="e">
        <f t="shared" si="9"/>
        <v>#VALUE!</v>
      </c>
    </row>
    <row r="86" spans="1:12" s="2" customFormat="1" ht="15">
      <c r="A86" s="64" t="s">
        <v>49</v>
      </c>
      <c r="B86" s="74">
        <v>107.92</v>
      </c>
      <c r="C86" s="30">
        <v>75.1</v>
      </c>
      <c r="D86" s="38">
        <f t="shared" si="6"/>
        <v>69.58858413639733</v>
      </c>
      <c r="E86" s="38">
        <v>93.9</v>
      </c>
      <c r="F86" s="53">
        <f t="shared" si="8"/>
        <v>-18.80000000000001</v>
      </c>
      <c r="G86" s="58">
        <v>169.7</v>
      </c>
      <c r="H86" s="38">
        <v>200.2</v>
      </c>
      <c r="I86" s="120">
        <f t="shared" si="7"/>
        <v>-30.5</v>
      </c>
      <c r="J86" s="30">
        <f t="shared" si="10"/>
        <v>22.5965379494008</v>
      </c>
      <c r="K86" s="38">
        <f t="shared" si="11"/>
        <v>21.320553780617676</v>
      </c>
      <c r="L86" s="57">
        <f t="shared" si="9"/>
        <v>1.2759841687831255</v>
      </c>
    </row>
    <row r="87" spans="1:12" s="2" customFormat="1" ht="15">
      <c r="A87" s="64" t="s">
        <v>50</v>
      </c>
      <c r="B87" s="74">
        <v>180.68</v>
      </c>
      <c r="C87" s="30">
        <v>44.3</v>
      </c>
      <c r="D87" s="38">
        <f t="shared" si="6"/>
        <v>24.51848572061102</v>
      </c>
      <c r="E87" s="38">
        <v>139.3</v>
      </c>
      <c r="F87" s="53">
        <f t="shared" si="8"/>
        <v>-95.00000000000001</v>
      </c>
      <c r="G87" s="58">
        <v>120.3</v>
      </c>
      <c r="H87" s="38">
        <v>318.1</v>
      </c>
      <c r="I87" s="120">
        <f t="shared" si="7"/>
        <v>-197.8</v>
      </c>
      <c r="J87" s="30">
        <f t="shared" si="10"/>
        <v>27.155756207674948</v>
      </c>
      <c r="K87" s="38">
        <f t="shared" si="11"/>
        <v>22.835606604450827</v>
      </c>
      <c r="L87" s="57">
        <f t="shared" si="9"/>
        <v>4.32014960322412</v>
      </c>
    </row>
    <row r="88" spans="1:12" s="2" customFormat="1" ht="15">
      <c r="A88" s="64" t="s">
        <v>51</v>
      </c>
      <c r="B88" s="74">
        <v>320.18</v>
      </c>
      <c r="C88" s="30">
        <v>105.7</v>
      </c>
      <c r="D88" s="38">
        <f t="shared" si="6"/>
        <v>33.0126803672934</v>
      </c>
      <c r="E88" s="38">
        <v>258.8</v>
      </c>
      <c r="F88" s="53">
        <f t="shared" si="8"/>
        <v>-153.10000000000002</v>
      </c>
      <c r="G88" s="58">
        <v>204.1</v>
      </c>
      <c r="H88" s="38">
        <v>437</v>
      </c>
      <c r="I88" s="120">
        <f t="shared" si="7"/>
        <v>-232.9</v>
      </c>
      <c r="J88" s="30">
        <f t="shared" si="10"/>
        <v>19.309366130558182</v>
      </c>
      <c r="K88" s="38">
        <f t="shared" si="11"/>
        <v>16.88562596599691</v>
      </c>
      <c r="L88" s="57">
        <f t="shared" si="9"/>
        <v>2.4237401645612735</v>
      </c>
    </row>
    <row r="89" spans="1:12" s="2" customFormat="1" ht="15">
      <c r="A89" s="132" t="s">
        <v>52</v>
      </c>
      <c r="B89" s="74">
        <v>12.75</v>
      </c>
      <c r="C89" s="30">
        <v>6.8</v>
      </c>
      <c r="D89" s="38">
        <f t="shared" si="6"/>
        <v>53.333333333333336</v>
      </c>
      <c r="E89" s="38">
        <v>10.84</v>
      </c>
      <c r="F89" s="53">
        <f t="shared" si="8"/>
        <v>-4.04</v>
      </c>
      <c r="G89" s="58">
        <v>16.3</v>
      </c>
      <c r="H89" s="38">
        <v>25.8</v>
      </c>
      <c r="I89" s="120">
        <f t="shared" si="7"/>
        <v>-9.5</v>
      </c>
      <c r="J89" s="30">
        <f t="shared" si="10"/>
        <v>23.970588235294123</v>
      </c>
      <c r="K89" s="38">
        <f t="shared" si="11"/>
        <v>23.800738007380073</v>
      </c>
      <c r="L89" s="57">
        <f t="shared" si="9"/>
        <v>0.16985022791405058</v>
      </c>
    </row>
    <row r="90" spans="1:12" s="2" customFormat="1" ht="15">
      <c r="A90" s="64" t="s">
        <v>97</v>
      </c>
      <c r="B90" s="74">
        <v>7.58</v>
      </c>
      <c r="C90" s="30">
        <v>0.355</v>
      </c>
      <c r="D90" s="38">
        <f t="shared" si="6"/>
        <v>4.683377308707123</v>
      </c>
      <c r="E90" s="38">
        <v>0.3</v>
      </c>
      <c r="F90" s="53">
        <f t="shared" si="8"/>
        <v>0.05499999999999999</v>
      </c>
      <c r="G90" s="58">
        <v>0.436</v>
      </c>
      <c r="H90" s="38">
        <v>0.25</v>
      </c>
      <c r="I90" s="120">
        <f t="shared" si="7"/>
        <v>0.186</v>
      </c>
      <c r="J90" s="30">
        <f t="shared" si="10"/>
        <v>12.281690140845072</v>
      </c>
      <c r="K90" s="38">
        <f t="shared" si="11"/>
        <v>8.333333333333334</v>
      </c>
      <c r="L90" s="57">
        <f t="shared" si="9"/>
        <v>3.948356807511738</v>
      </c>
    </row>
    <row r="91" spans="1:12" s="2" customFormat="1" ht="15" hidden="1">
      <c r="A91" s="64" t="s">
        <v>87</v>
      </c>
      <c r="B91" s="74"/>
      <c r="C91" s="30"/>
      <c r="D91" s="38" t="e">
        <f t="shared" si="6"/>
        <v>#DIV/0!</v>
      </c>
      <c r="E91" s="38"/>
      <c r="F91" s="53">
        <f t="shared" si="8"/>
        <v>0</v>
      </c>
      <c r="G91" s="58"/>
      <c r="H91" s="38"/>
      <c r="I91" s="120">
        <f t="shared" si="7"/>
        <v>0</v>
      </c>
      <c r="J91" s="30">
        <f t="shared" si="10"/>
      </c>
      <c r="K91" s="38">
        <f t="shared" si="11"/>
      </c>
      <c r="L91" s="57" t="e">
        <f t="shared" si="9"/>
        <v>#VALUE!</v>
      </c>
    </row>
    <row r="92" spans="1:12" s="15" customFormat="1" ht="15.75">
      <c r="A92" s="134" t="s">
        <v>53</v>
      </c>
      <c r="B92" s="73">
        <v>42.95</v>
      </c>
      <c r="C92" s="29">
        <f>SUM(C93:C102)-C98</f>
        <v>37.939</v>
      </c>
      <c r="D92" s="37">
        <f t="shared" si="6"/>
        <v>88.33294528521536</v>
      </c>
      <c r="E92" s="37">
        <v>40.275</v>
      </c>
      <c r="F92" s="51">
        <f t="shared" si="8"/>
        <v>-2.3359999999999985</v>
      </c>
      <c r="G92" s="52">
        <f>SUM(G93:G102)-G98</f>
        <v>69.24</v>
      </c>
      <c r="H92" s="52">
        <v>77.732</v>
      </c>
      <c r="I92" s="119">
        <f t="shared" si="7"/>
        <v>-8.492000000000004</v>
      </c>
      <c r="J92" s="29">
        <f t="shared" si="10"/>
        <v>18.2503492448404</v>
      </c>
      <c r="K92" s="37">
        <f t="shared" si="11"/>
        <v>19.300310366232154</v>
      </c>
      <c r="L92" s="56">
        <f t="shared" si="9"/>
        <v>-1.0499611213917532</v>
      </c>
    </row>
    <row r="93" spans="1:12" s="2" customFormat="1" ht="15">
      <c r="A93" s="64" t="s">
        <v>88</v>
      </c>
      <c r="B93" s="74">
        <v>2.52</v>
      </c>
      <c r="C93" s="30">
        <v>0.9</v>
      </c>
      <c r="D93" s="38">
        <f t="shared" si="6"/>
        <v>35.714285714285715</v>
      </c>
      <c r="E93" s="38"/>
      <c r="F93" s="53">
        <f t="shared" si="8"/>
        <v>0.9</v>
      </c>
      <c r="G93" s="58">
        <v>1.266</v>
      </c>
      <c r="H93" s="38"/>
      <c r="I93" s="120">
        <f t="shared" si="7"/>
        <v>1.266</v>
      </c>
      <c r="J93" s="30">
        <f t="shared" si="10"/>
        <v>14.066666666666666</v>
      </c>
      <c r="K93" s="38">
        <f t="shared" si="11"/>
      </c>
      <c r="L93" s="57"/>
    </row>
    <row r="94" spans="1:12" s="2" customFormat="1" ht="15">
      <c r="A94" s="64" t="s">
        <v>54</v>
      </c>
      <c r="B94" s="74">
        <v>5.31</v>
      </c>
      <c r="C94" s="30">
        <v>3.776</v>
      </c>
      <c r="D94" s="38">
        <f t="shared" si="6"/>
        <v>71.11111111111111</v>
      </c>
      <c r="E94" s="38">
        <v>4.579000000000001</v>
      </c>
      <c r="F94" s="53">
        <f t="shared" si="8"/>
        <v>-0.8030000000000008</v>
      </c>
      <c r="G94" s="58">
        <v>7.556</v>
      </c>
      <c r="H94" s="38">
        <v>9.399</v>
      </c>
      <c r="I94" s="120">
        <f t="shared" si="7"/>
        <v>-1.842999999999999</v>
      </c>
      <c r="J94" s="30">
        <f t="shared" si="10"/>
        <v>20.010593220338983</v>
      </c>
      <c r="K94" s="38">
        <f t="shared" si="11"/>
        <v>20.52631578947368</v>
      </c>
      <c r="L94" s="57">
        <f t="shared" si="9"/>
        <v>-0.5157225691346987</v>
      </c>
    </row>
    <row r="95" spans="1:12" s="2" customFormat="1" ht="15">
      <c r="A95" s="64" t="s">
        <v>55</v>
      </c>
      <c r="B95" s="74">
        <v>0.65</v>
      </c>
      <c r="C95" s="30">
        <v>0.64</v>
      </c>
      <c r="D95" s="38">
        <f t="shared" si="6"/>
        <v>98.46153846153845</v>
      </c>
      <c r="E95" s="38"/>
      <c r="F95" s="53">
        <f t="shared" si="8"/>
        <v>0.64</v>
      </c>
      <c r="G95" s="58">
        <v>1.227</v>
      </c>
      <c r="H95" s="38"/>
      <c r="I95" s="120">
        <f t="shared" si="7"/>
        <v>1.227</v>
      </c>
      <c r="J95" s="30">
        <f t="shared" si="10"/>
        <v>19.171875</v>
      </c>
      <c r="K95" s="38">
        <f t="shared" si="11"/>
      </c>
      <c r="L95" s="57"/>
    </row>
    <row r="96" spans="1:12" s="2" customFormat="1" ht="15">
      <c r="A96" s="64" t="s">
        <v>56</v>
      </c>
      <c r="B96" s="74">
        <v>33.65</v>
      </c>
      <c r="C96" s="30">
        <v>31.843</v>
      </c>
      <c r="D96" s="38">
        <f t="shared" si="6"/>
        <v>94.63001485884102</v>
      </c>
      <c r="E96" s="38">
        <v>34.8</v>
      </c>
      <c r="F96" s="53">
        <f t="shared" si="8"/>
        <v>-2.956999999999997</v>
      </c>
      <c r="G96" s="58">
        <v>58.331</v>
      </c>
      <c r="H96" s="38">
        <v>67</v>
      </c>
      <c r="I96" s="120">
        <f t="shared" si="7"/>
        <v>-8.668999999999997</v>
      </c>
      <c r="J96" s="30">
        <f t="shared" si="10"/>
        <v>18.318311716860848</v>
      </c>
      <c r="K96" s="38">
        <f t="shared" si="11"/>
        <v>19.252873563218394</v>
      </c>
      <c r="L96" s="57">
        <f t="shared" si="9"/>
        <v>-0.9345618463575462</v>
      </c>
    </row>
    <row r="97" spans="1:12" s="2" customFormat="1" ht="15" hidden="1">
      <c r="A97" s="64" t="s">
        <v>57</v>
      </c>
      <c r="B97" s="74">
        <v>999999999</v>
      </c>
      <c r="C97" s="30"/>
      <c r="D97" s="38">
        <f t="shared" si="6"/>
        <v>0</v>
      </c>
      <c r="E97" s="38"/>
      <c r="F97" s="53">
        <f t="shared" si="8"/>
        <v>0</v>
      </c>
      <c r="G97" s="58"/>
      <c r="H97" s="38"/>
      <c r="I97" s="120">
        <f t="shared" si="7"/>
        <v>0</v>
      </c>
      <c r="J97" s="30">
        <f t="shared" si="10"/>
      </c>
      <c r="K97" s="38">
        <f t="shared" si="11"/>
      </c>
      <c r="L97" s="57" t="e">
        <f t="shared" si="9"/>
        <v>#VALUE!</v>
      </c>
    </row>
    <row r="98" spans="1:12" s="2" customFormat="1" ht="15" hidden="1">
      <c r="A98" s="64" t="s">
        <v>89</v>
      </c>
      <c r="B98" s="74"/>
      <c r="C98" s="30"/>
      <c r="D98" s="38" t="e">
        <f t="shared" si="6"/>
        <v>#DIV/0!</v>
      </c>
      <c r="E98" s="38"/>
      <c r="F98" s="53">
        <f t="shared" si="8"/>
        <v>0</v>
      </c>
      <c r="G98" s="58"/>
      <c r="H98" s="38"/>
      <c r="I98" s="120">
        <f t="shared" si="7"/>
        <v>0</v>
      </c>
      <c r="J98" s="30">
        <f t="shared" si="10"/>
      </c>
      <c r="K98" s="38">
        <f t="shared" si="11"/>
      </c>
      <c r="L98" s="57" t="e">
        <f t="shared" si="9"/>
        <v>#VALUE!</v>
      </c>
    </row>
    <row r="99" spans="1:12" s="2" customFormat="1" ht="15" hidden="1">
      <c r="A99" s="64" t="s">
        <v>58</v>
      </c>
      <c r="B99" s="74"/>
      <c r="C99" s="30"/>
      <c r="D99" s="38" t="e">
        <f t="shared" si="6"/>
        <v>#DIV/0!</v>
      </c>
      <c r="E99" s="38"/>
      <c r="F99" s="53">
        <f t="shared" si="8"/>
        <v>0</v>
      </c>
      <c r="G99" s="58"/>
      <c r="H99" s="38"/>
      <c r="I99" s="120">
        <f t="shared" si="7"/>
        <v>0</v>
      </c>
      <c r="J99" s="30">
        <f t="shared" si="10"/>
      </c>
      <c r="K99" s="38">
        <f t="shared" si="11"/>
      </c>
      <c r="L99" s="57" t="e">
        <f t="shared" si="9"/>
        <v>#VALUE!</v>
      </c>
    </row>
    <row r="100" spans="1:12" s="2" customFormat="1" ht="15" hidden="1">
      <c r="A100" s="64" t="s">
        <v>59</v>
      </c>
      <c r="B100" s="74"/>
      <c r="C100" s="30"/>
      <c r="D100" s="38" t="e">
        <f t="shared" si="6"/>
        <v>#DIV/0!</v>
      </c>
      <c r="E100" s="38"/>
      <c r="F100" s="53">
        <f t="shared" si="8"/>
        <v>0</v>
      </c>
      <c r="G100" s="58"/>
      <c r="H100" s="38"/>
      <c r="I100" s="120">
        <f t="shared" si="7"/>
        <v>0</v>
      </c>
      <c r="J100" s="30">
        <f t="shared" si="10"/>
      </c>
      <c r="K100" s="38">
        <f t="shared" si="11"/>
      </c>
      <c r="L100" s="57" t="e">
        <f t="shared" si="9"/>
        <v>#VALUE!</v>
      </c>
    </row>
    <row r="101" spans="1:12" s="2" customFormat="1" ht="15">
      <c r="A101" s="65" t="s">
        <v>90</v>
      </c>
      <c r="B101" s="80">
        <v>0.78</v>
      </c>
      <c r="C101" s="39">
        <v>0.78</v>
      </c>
      <c r="D101" s="41">
        <f t="shared" si="6"/>
        <v>100</v>
      </c>
      <c r="E101" s="41">
        <v>0.896</v>
      </c>
      <c r="F101" s="99">
        <f t="shared" si="8"/>
        <v>-0.11599999999999999</v>
      </c>
      <c r="G101" s="59">
        <v>0.86</v>
      </c>
      <c r="H101" s="41">
        <v>1.333</v>
      </c>
      <c r="I101" s="121">
        <f t="shared" si="7"/>
        <v>-0.473</v>
      </c>
      <c r="J101" s="39">
        <f t="shared" si="10"/>
        <v>11.025641025641024</v>
      </c>
      <c r="K101" s="41">
        <f t="shared" si="11"/>
        <v>14.877232142857142</v>
      </c>
      <c r="L101" s="98">
        <f t="shared" si="9"/>
        <v>-3.8515911172161186</v>
      </c>
    </row>
    <row r="102" spans="1:12" s="2" customFormat="1" ht="15" hidden="1">
      <c r="A102" s="90" t="s">
        <v>91</v>
      </c>
      <c r="B102" s="91"/>
      <c r="C102" s="92"/>
      <c r="D102" s="93" t="e">
        <f t="shared" si="6"/>
        <v>#DIV/0!</v>
      </c>
      <c r="E102" s="93"/>
      <c r="F102" s="94">
        <f t="shared" si="8"/>
        <v>0</v>
      </c>
      <c r="G102" s="92"/>
      <c r="H102" s="93"/>
      <c r="I102" s="95">
        <f t="shared" si="7"/>
        <v>0</v>
      </c>
      <c r="J102" s="92">
        <f aca="true" t="shared" si="12" ref="J102:J134">IF(C102&gt;0,G102/C102*10,"")</f>
      </c>
      <c r="K102" s="93">
        <f aca="true" t="shared" si="13" ref="K102:K134">IF(E102&gt;0,H102/E102*10,"")</f>
      </c>
      <c r="L102" s="97" t="e">
        <f t="shared" si="9"/>
        <v>#VALUE!</v>
      </c>
    </row>
    <row r="103" spans="7:11" s="7" customFormat="1" ht="15" hidden="1">
      <c r="G103" s="8"/>
      <c r="J103" s="89">
        <f t="shared" si="12"/>
      </c>
      <c r="K103" s="89">
        <f t="shared" si="13"/>
      </c>
    </row>
    <row r="104" spans="1:11" s="5" customFormat="1" ht="15" hidden="1">
      <c r="A104" s="4"/>
      <c r="B104" s="4"/>
      <c r="G104" s="2"/>
      <c r="J104" s="89">
        <f t="shared" si="12"/>
      </c>
      <c r="K104" s="89">
        <f t="shared" si="13"/>
      </c>
    </row>
    <row r="105" spans="1:11" s="5" customFormat="1" ht="15">
      <c r="A105" s="4"/>
      <c r="B105" s="4"/>
      <c r="G105" s="2"/>
      <c r="J105" s="89">
        <f t="shared" si="12"/>
      </c>
      <c r="K105" s="89">
        <f t="shared" si="13"/>
      </c>
    </row>
    <row r="106" spans="1:11" s="5" customFormat="1" ht="15">
      <c r="A106" s="4"/>
      <c r="B106" s="4"/>
      <c r="G106" s="2"/>
      <c r="J106" s="89">
        <f t="shared" si="12"/>
      </c>
      <c r="K106" s="89">
        <f t="shared" si="13"/>
      </c>
    </row>
    <row r="107" spans="1:11" s="5" customFormat="1" ht="15">
      <c r="A107" s="4"/>
      <c r="B107" s="4"/>
      <c r="G107" s="2"/>
      <c r="J107" s="89">
        <f t="shared" si="12"/>
      </c>
      <c r="K107" s="89">
        <f t="shared" si="13"/>
      </c>
    </row>
    <row r="108" spans="1:11" s="5" customFormat="1" ht="15">
      <c r="A108" s="4"/>
      <c r="B108" s="4"/>
      <c r="G108" s="2"/>
      <c r="J108" s="89">
        <f t="shared" si="12"/>
      </c>
      <c r="K108" s="89">
        <f t="shared" si="13"/>
      </c>
    </row>
    <row r="109" spans="1:11" s="5" customFormat="1" ht="15">
      <c r="A109" s="4"/>
      <c r="B109" s="4"/>
      <c r="G109" s="2"/>
      <c r="J109" s="89">
        <f t="shared" si="12"/>
      </c>
      <c r="K109" s="89">
        <f t="shared" si="13"/>
      </c>
    </row>
    <row r="110" spans="1:11" s="5" customFormat="1" ht="15">
      <c r="A110" s="4"/>
      <c r="B110" s="4"/>
      <c r="G110" s="2"/>
      <c r="J110" s="89">
        <f t="shared" si="12"/>
      </c>
      <c r="K110" s="89">
        <f t="shared" si="13"/>
      </c>
    </row>
    <row r="111" spans="1:11" s="5" customFormat="1" ht="15">
      <c r="A111" s="4"/>
      <c r="B111" s="4"/>
      <c r="G111" s="2"/>
      <c r="J111" s="89">
        <f t="shared" si="12"/>
      </c>
      <c r="K111" s="89">
        <f t="shared" si="13"/>
      </c>
    </row>
    <row r="112" spans="1:11" s="5" customFormat="1" ht="15">
      <c r="A112" s="4"/>
      <c r="B112" s="4"/>
      <c r="G112" s="2"/>
      <c r="J112" s="89">
        <f t="shared" si="12"/>
      </c>
      <c r="K112" s="89">
        <f t="shared" si="13"/>
      </c>
    </row>
    <row r="113" spans="1:11" s="5" customFormat="1" ht="15">
      <c r="A113" s="4"/>
      <c r="B113" s="4"/>
      <c r="G113" s="2"/>
      <c r="J113" s="89">
        <f t="shared" si="12"/>
      </c>
      <c r="K113" s="89">
        <f t="shared" si="13"/>
      </c>
    </row>
    <row r="114" spans="1:11" s="5" customFormat="1" ht="15">
      <c r="A114" s="4"/>
      <c r="B114" s="4"/>
      <c r="G114" s="2"/>
      <c r="J114" s="89">
        <f t="shared" si="12"/>
      </c>
      <c r="K114" s="89">
        <f t="shared" si="13"/>
      </c>
    </row>
    <row r="115" spans="1:11" s="7" customFormat="1" ht="15">
      <c r="A115" s="4"/>
      <c r="B115" s="4"/>
      <c r="G115" s="8"/>
      <c r="J115" s="89">
        <f t="shared" si="12"/>
      </c>
      <c r="K115" s="89">
        <f t="shared" si="13"/>
      </c>
    </row>
    <row r="116" spans="1:11" s="7" customFormat="1" ht="15">
      <c r="A116" s="4"/>
      <c r="B116" s="4"/>
      <c r="G116" s="8"/>
      <c r="J116" s="89">
        <f t="shared" si="12"/>
      </c>
      <c r="K116" s="89">
        <f t="shared" si="13"/>
      </c>
    </row>
    <row r="117" spans="1:11" s="7" customFormat="1" ht="15">
      <c r="A117" s="4"/>
      <c r="B117" s="4"/>
      <c r="G117" s="8"/>
      <c r="J117" s="89">
        <f t="shared" si="12"/>
      </c>
      <c r="K117" s="89">
        <f t="shared" si="13"/>
      </c>
    </row>
    <row r="118" spans="1:11" s="7" customFormat="1" ht="15">
      <c r="A118" s="4"/>
      <c r="B118" s="4"/>
      <c r="G118" s="8"/>
      <c r="J118" s="89">
        <f t="shared" si="12"/>
      </c>
      <c r="K118" s="89">
        <f t="shared" si="13"/>
      </c>
    </row>
    <row r="119" spans="1:11" s="7" customFormat="1" ht="15">
      <c r="A119" s="4"/>
      <c r="B119" s="4"/>
      <c r="G119" s="8"/>
      <c r="J119" s="89">
        <f t="shared" si="12"/>
      </c>
      <c r="K119" s="89">
        <f t="shared" si="13"/>
      </c>
    </row>
    <row r="120" spans="1:11" s="7" customFormat="1" ht="15">
      <c r="A120" s="4"/>
      <c r="B120" s="4"/>
      <c r="G120" s="8"/>
      <c r="J120" s="89">
        <f t="shared" si="12"/>
      </c>
      <c r="K120" s="89">
        <f t="shared" si="13"/>
      </c>
    </row>
    <row r="121" spans="1:11" s="7" customFormat="1" ht="15">
      <c r="A121" s="4"/>
      <c r="B121" s="4"/>
      <c r="G121" s="8"/>
      <c r="J121" s="89">
        <f t="shared" si="12"/>
      </c>
      <c r="K121" s="89">
        <f t="shared" si="13"/>
      </c>
    </row>
    <row r="122" spans="1:11" s="7" customFormat="1" ht="15">
      <c r="A122" s="4"/>
      <c r="B122" s="4"/>
      <c r="G122" s="8"/>
      <c r="J122" s="89">
        <f t="shared" si="12"/>
      </c>
      <c r="K122" s="89">
        <f t="shared" si="13"/>
      </c>
    </row>
    <row r="123" spans="1:11" s="7" customFormat="1" ht="15">
      <c r="A123" s="4"/>
      <c r="B123" s="4"/>
      <c r="G123" s="8"/>
      <c r="J123" s="89">
        <f t="shared" si="12"/>
      </c>
      <c r="K123" s="89">
        <f t="shared" si="13"/>
      </c>
    </row>
    <row r="124" spans="1:11" s="7" customFormat="1" ht="15">
      <c r="A124" s="4"/>
      <c r="B124" s="4"/>
      <c r="G124" s="8"/>
      <c r="J124" s="89">
        <f t="shared" si="12"/>
      </c>
      <c r="K124" s="89">
        <f t="shared" si="13"/>
      </c>
    </row>
    <row r="125" spans="1:11" s="7" customFormat="1" ht="15">
      <c r="A125" s="4"/>
      <c r="B125" s="4"/>
      <c r="G125" s="8"/>
      <c r="J125" s="89">
        <f t="shared" si="12"/>
      </c>
      <c r="K125" s="89">
        <f t="shared" si="13"/>
      </c>
    </row>
    <row r="126" spans="1:11" s="7" customFormat="1" ht="15">
      <c r="A126" s="4"/>
      <c r="B126" s="4"/>
      <c r="G126" s="8"/>
      <c r="J126" s="89">
        <f t="shared" si="12"/>
      </c>
      <c r="K126" s="89">
        <f t="shared" si="13"/>
      </c>
    </row>
    <row r="127" spans="1:11" s="7" customFormat="1" ht="15">
      <c r="A127" s="4"/>
      <c r="B127" s="4"/>
      <c r="G127" s="8"/>
      <c r="J127" s="89">
        <f t="shared" si="12"/>
      </c>
      <c r="K127" s="89">
        <f t="shared" si="13"/>
      </c>
    </row>
    <row r="128" spans="1:11" s="7" customFormat="1" ht="15">
      <c r="A128" s="4"/>
      <c r="B128" s="4"/>
      <c r="G128" s="8"/>
      <c r="J128" s="89">
        <f t="shared" si="12"/>
      </c>
      <c r="K128" s="89">
        <f t="shared" si="13"/>
      </c>
    </row>
    <row r="129" spans="1:11" s="7" customFormat="1" ht="15">
      <c r="A129" s="4"/>
      <c r="B129" s="4"/>
      <c r="G129" s="8"/>
      <c r="J129" s="89">
        <f t="shared" si="12"/>
      </c>
      <c r="K129" s="89">
        <f t="shared" si="13"/>
      </c>
    </row>
    <row r="130" spans="1:11" s="7" customFormat="1" ht="15">
      <c r="A130" s="4"/>
      <c r="B130" s="4"/>
      <c r="G130" s="8"/>
      <c r="J130" s="89">
        <f t="shared" si="12"/>
      </c>
      <c r="K130" s="89">
        <f t="shared" si="13"/>
      </c>
    </row>
    <row r="131" spans="1:11" s="7" customFormat="1" ht="15">
      <c r="A131" s="4"/>
      <c r="B131" s="4"/>
      <c r="G131" s="8"/>
      <c r="J131" s="89">
        <f t="shared" si="12"/>
      </c>
      <c r="K131" s="89">
        <f t="shared" si="13"/>
      </c>
    </row>
    <row r="132" spans="1:11" s="7" customFormat="1" ht="15">
      <c r="A132" s="4"/>
      <c r="B132" s="4"/>
      <c r="G132" s="8"/>
      <c r="J132" s="89">
        <f t="shared" si="12"/>
      </c>
      <c r="K132" s="89">
        <f t="shared" si="13"/>
      </c>
    </row>
    <row r="133" spans="1:11" s="7" customFormat="1" ht="15">
      <c r="A133" s="4"/>
      <c r="B133" s="4"/>
      <c r="G133" s="8"/>
      <c r="J133" s="89">
        <f t="shared" si="12"/>
      </c>
      <c r="K133" s="89">
        <f t="shared" si="13"/>
      </c>
    </row>
    <row r="134" spans="1:11" s="7" customFormat="1" ht="15">
      <c r="A134" s="4"/>
      <c r="B134" s="4"/>
      <c r="G134" s="8"/>
      <c r="J134" s="89">
        <f t="shared" si="12"/>
      </c>
      <c r="K134" s="89">
        <f t="shared" si="13"/>
      </c>
    </row>
    <row r="135" spans="1:11" s="7" customFormat="1" ht="15">
      <c r="A135" s="4"/>
      <c r="B135" s="4"/>
      <c r="G135" s="8"/>
      <c r="J135" s="89">
        <f aca="true" t="shared" si="14" ref="J135:J174">IF(C135&gt;0,G135/C135*10,"")</f>
      </c>
      <c r="K135" s="89">
        <f aca="true" t="shared" si="15" ref="K135:K174">IF(E135&gt;0,H135/E135*10,"")</f>
      </c>
    </row>
    <row r="136" spans="1:11" s="7" customFormat="1" ht="15">
      <c r="A136" s="4"/>
      <c r="B136" s="4"/>
      <c r="G136" s="8"/>
      <c r="J136" s="89">
        <f t="shared" si="14"/>
      </c>
      <c r="K136" s="89">
        <f t="shared" si="15"/>
      </c>
    </row>
    <row r="137" spans="1:11" s="7" customFormat="1" ht="15">
      <c r="A137" s="4"/>
      <c r="B137" s="4"/>
      <c r="G137" s="8"/>
      <c r="J137" s="89">
        <f t="shared" si="14"/>
      </c>
      <c r="K137" s="89">
        <f t="shared" si="15"/>
      </c>
    </row>
    <row r="138" spans="1:11" s="7" customFormat="1" ht="15">
      <c r="A138" s="4"/>
      <c r="B138" s="4"/>
      <c r="G138" s="8"/>
      <c r="J138" s="89">
        <f t="shared" si="14"/>
      </c>
      <c r="K138" s="89">
        <f t="shared" si="15"/>
      </c>
    </row>
    <row r="139" spans="1:11" s="7" customFormat="1" ht="15">
      <c r="A139" s="4"/>
      <c r="B139" s="4"/>
      <c r="G139" s="8"/>
      <c r="J139" s="89">
        <f t="shared" si="14"/>
      </c>
      <c r="K139" s="89">
        <f t="shared" si="15"/>
      </c>
    </row>
    <row r="140" spans="1:11" s="7" customFormat="1" ht="15">
      <c r="A140" s="4"/>
      <c r="B140" s="4"/>
      <c r="G140" s="8"/>
      <c r="J140" s="89">
        <f t="shared" si="14"/>
      </c>
      <c r="K140" s="89">
        <f t="shared" si="15"/>
      </c>
    </row>
    <row r="141" spans="1:11" s="7" customFormat="1" ht="15">
      <c r="A141" s="4"/>
      <c r="B141" s="4"/>
      <c r="G141" s="8"/>
      <c r="J141" s="89">
        <f t="shared" si="14"/>
      </c>
      <c r="K141" s="89">
        <f t="shared" si="15"/>
      </c>
    </row>
    <row r="142" spans="1:11" s="7" customFormat="1" ht="15">
      <c r="A142" s="4"/>
      <c r="B142" s="4"/>
      <c r="G142" s="8"/>
      <c r="J142" s="89">
        <f t="shared" si="14"/>
      </c>
      <c r="K142" s="89">
        <f t="shared" si="15"/>
      </c>
    </row>
    <row r="143" spans="1:11" s="7" customFormat="1" ht="15">
      <c r="A143" s="4"/>
      <c r="B143" s="4"/>
      <c r="G143" s="8"/>
      <c r="J143" s="89">
        <f t="shared" si="14"/>
      </c>
      <c r="K143" s="89">
        <f t="shared" si="15"/>
      </c>
    </row>
    <row r="144" spans="1:11" s="8" customFormat="1" ht="15">
      <c r="A144" s="6"/>
      <c r="B144" s="6"/>
      <c r="J144" s="89">
        <f t="shared" si="14"/>
      </c>
      <c r="K144" s="89">
        <f t="shared" si="15"/>
      </c>
    </row>
    <row r="145" spans="1:11" s="8" customFormat="1" ht="15">
      <c r="A145" s="6"/>
      <c r="B145" s="6"/>
      <c r="J145" s="89">
        <f t="shared" si="14"/>
      </c>
      <c r="K145" s="89">
        <f t="shared" si="15"/>
      </c>
    </row>
    <row r="146" spans="1:11" s="8" customFormat="1" ht="15">
      <c r="A146" s="6"/>
      <c r="B146" s="6"/>
      <c r="J146" s="89">
        <f t="shared" si="14"/>
      </c>
      <c r="K146" s="89">
        <f t="shared" si="15"/>
      </c>
    </row>
    <row r="147" spans="1:11" s="8" customFormat="1" ht="15">
      <c r="A147" s="6"/>
      <c r="B147" s="6"/>
      <c r="J147" s="89">
        <f t="shared" si="14"/>
      </c>
      <c r="K147" s="89">
        <f t="shared" si="15"/>
      </c>
    </row>
    <row r="148" spans="1:11" s="8" customFormat="1" ht="15">
      <c r="A148" s="6"/>
      <c r="B148" s="196"/>
      <c r="C148" s="196"/>
      <c r="D148" s="196"/>
      <c r="J148" s="89">
        <f t="shared" si="14"/>
      </c>
      <c r="K148" s="89">
        <f t="shared" si="15"/>
      </c>
    </row>
    <row r="149" spans="1:11" s="8" customFormat="1" ht="15.75">
      <c r="A149" s="21"/>
      <c r="B149" s="6"/>
      <c r="J149" s="89">
        <f t="shared" si="14"/>
      </c>
      <c r="K149" s="89">
        <f t="shared" si="15"/>
      </c>
    </row>
    <row r="150" spans="1:11" s="8" customFormat="1" ht="15">
      <c r="A150" s="6"/>
      <c r="B150" s="196"/>
      <c r="C150" s="196"/>
      <c r="D150" s="196"/>
      <c r="J150" s="89">
        <f t="shared" si="14"/>
      </c>
      <c r="K150" s="89">
        <f t="shared" si="15"/>
      </c>
    </row>
    <row r="151" spans="1:11" s="8" customFormat="1" ht="15">
      <c r="A151" s="6"/>
      <c r="B151" s="6"/>
      <c r="J151" s="89">
        <f t="shared" si="14"/>
      </c>
      <c r="K151" s="89">
        <f t="shared" si="15"/>
      </c>
    </row>
    <row r="152" spans="1:11" s="8" customFormat="1" ht="15">
      <c r="A152" s="6"/>
      <c r="B152" s="6"/>
      <c r="J152" s="89">
        <f t="shared" si="14"/>
      </c>
      <c r="K152" s="89">
        <f t="shared" si="15"/>
      </c>
    </row>
    <row r="153" spans="1:11" s="8" customFormat="1" ht="15">
      <c r="A153" s="6"/>
      <c r="B153" s="6"/>
      <c r="J153" s="89">
        <f t="shared" si="14"/>
      </c>
      <c r="K153" s="89">
        <f t="shared" si="15"/>
      </c>
    </row>
    <row r="154" spans="1:11" s="8" customFormat="1" ht="15">
      <c r="A154" s="6"/>
      <c r="B154" s="6"/>
      <c r="J154" s="89">
        <f t="shared" si="14"/>
      </c>
      <c r="K154" s="89">
        <f t="shared" si="15"/>
      </c>
    </row>
    <row r="155" spans="1:11" s="8" customFormat="1" ht="15">
      <c r="A155" s="6"/>
      <c r="B155" s="6"/>
      <c r="J155" s="89">
        <f t="shared" si="14"/>
      </c>
      <c r="K155" s="89">
        <f t="shared" si="15"/>
      </c>
    </row>
    <row r="156" spans="1:11" s="8" customFormat="1" ht="15">
      <c r="A156" s="6"/>
      <c r="B156" s="6"/>
      <c r="J156" s="89">
        <f t="shared" si="14"/>
      </c>
      <c r="K156" s="89">
        <f t="shared" si="15"/>
      </c>
    </row>
    <row r="157" spans="1:11" s="8" customFormat="1" ht="15">
      <c r="A157" s="6"/>
      <c r="B157" s="6"/>
      <c r="J157" s="89">
        <f t="shared" si="14"/>
      </c>
      <c r="K157" s="89">
        <f t="shared" si="15"/>
      </c>
    </row>
    <row r="158" spans="1:11" s="8" customFormat="1" ht="15">
      <c r="A158" s="6"/>
      <c r="B158" s="6"/>
      <c r="J158" s="89">
        <f t="shared" si="14"/>
      </c>
      <c r="K158" s="89">
        <f t="shared" si="15"/>
      </c>
    </row>
    <row r="159" spans="1:11" s="8" customFormat="1" ht="15">
      <c r="A159" s="6"/>
      <c r="B159" s="6"/>
      <c r="J159" s="89">
        <f t="shared" si="14"/>
      </c>
      <c r="K159" s="89">
        <f t="shared" si="15"/>
      </c>
    </row>
    <row r="160" spans="1:11" s="8" customFormat="1" ht="15">
      <c r="A160" s="6"/>
      <c r="B160" s="6"/>
      <c r="J160" s="89">
        <f t="shared" si="14"/>
      </c>
      <c r="K160" s="89">
        <f t="shared" si="15"/>
      </c>
    </row>
    <row r="161" spans="1:11" s="8" customFormat="1" ht="15">
      <c r="A161" s="6"/>
      <c r="B161" s="6"/>
      <c r="J161" s="89">
        <f t="shared" si="14"/>
      </c>
      <c r="K161" s="89">
        <f t="shared" si="15"/>
      </c>
    </row>
    <row r="162" spans="1:11" s="8" customFormat="1" ht="15">
      <c r="A162" s="6"/>
      <c r="B162" s="6"/>
      <c r="J162" s="89">
        <f t="shared" si="14"/>
      </c>
      <c r="K162" s="89">
        <f t="shared" si="15"/>
      </c>
    </row>
    <row r="163" spans="1:11" s="8" customFormat="1" ht="15">
      <c r="A163" s="6"/>
      <c r="B163" s="6"/>
      <c r="J163" s="89">
        <f t="shared" si="14"/>
      </c>
      <c r="K163" s="89">
        <f t="shared" si="15"/>
      </c>
    </row>
    <row r="164" spans="1:11" s="8" customFormat="1" ht="15">
      <c r="A164" s="6"/>
      <c r="B164" s="6"/>
      <c r="J164" s="89">
        <f t="shared" si="14"/>
      </c>
      <c r="K164" s="89">
        <f t="shared" si="15"/>
      </c>
    </row>
    <row r="165" spans="1:11" s="8" customFormat="1" ht="15">
      <c r="A165" s="6"/>
      <c r="B165" s="6"/>
      <c r="J165" s="89">
        <f t="shared" si="14"/>
      </c>
      <c r="K165" s="89">
        <f t="shared" si="15"/>
      </c>
    </row>
    <row r="166" spans="1:11" s="8" customFormat="1" ht="15">
      <c r="A166" s="6"/>
      <c r="B166" s="6"/>
      <c r="J166" s="89">
        <f t="shared" si="14"/>
      </c>
      <c r="K166" s="89">
        <f t="shared" si="15"/>
      </c>
    </row>
    <row r="167" spans="1:11" s="8" customFormat="1" ht="15">
      <c r="A167" s="6"/>
      <c r="B167" s="6"/>
      <c r="J167" s="89">
        <f t="shared" si="14"/>
      </c>
      <c r="K167" s="89">
        <f t="shared" si="15"/>
      </c>
    </row>
    <row r="168" spans="1:11" s="8" customFormat="1" ht="15">
      <c r="A168" s="6"/>
      <c r="B168" s="6"/>
      <c r="J168" s="89">
        <f t="shared" si="14"/>
      </c>
      <c r="K168" s="89">
        <f t="shared" si="15"/>
      </c>
    </row>
    <row r="169" spans="1:11" s="8" customFormat="1" ht="15">
      <c r="A169" s="6"/>
      <c r="B169" s="6"/>
      <c r="J169" s="89">
        <f t="shared" si="14"/>
      </c>
      <c r="K169" s="89">
        <f t="shared" si="15"/>
      </c>
    </row>
    <row r="170" spans="1:11" s="8" customFormat="1" ht="15">
      <c r="A170" s="6"/>
      <c r="B170" s="6"/>
      <c r="J170" s="89">
        <f t="shared" si="14"/>
      </c>
      <c r="K170" s="89">
        <f t="shared" si="15"/>
      </c>
    </row>
    <row r="171" spans="1:11" s="8" customFormat="1" ht="15">
      <c r="A171" s="6"/>
      <c r="B171" s="6"/>
      <c r="J171" s="89">
        <f t="shared" si="14"/>
      </c>
      <c r="K171" s="89">
        <f t="shared" si="15"/>
      </c>
    </row>
    <row r="172" spans="1:11" s="8" customFormat="1" ht="15">
      <c r="A172" s="6"/>
      <c r="B172" s="6"/>
      <c r="J172" s="89">
        <f t="shared" si="14"/>
      </c>
      <c r="K172" s="89">
        <f t="shared" si="15"/>
      </c>
    </row>
    <row r="173" spans="1:11" s="8" customFormat="1" ht="15">
      <c r="A173" s="6"/>
      <c r="B173" s="6"/>
      <c r="J173" s="89">
        <f t="shared" si="14"/>
      </c>
      <c r="K173" s="89">
        <f t="shared" si="15"/>
      </c>
    </row>
    <row r="174" spans="1:11" s="8" customFormat="1" ht="15">
      <c r="A174" s="6"/>
      <c r="B174" s="6"/>
      <c r="J174" s="89">
        <f t="shared" si="14"/>
      </c>
      <c r="K174" s="89">
        <f t="shared" si="15"/>
      </c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7" s="8" customFormat="1" ht="15">
      <c r="A185" s="6"/>
      <c r="B185" s="6"/>
      <c r="G185" s="70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0.75" customHeight="1">
      <c r="A227" s="6"/>
      <c r="B227" s="6"/>
    </row>
    <row r="228" spans="1:2" s="8" customFormat="1" ht="15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J3:L3"/>
    <mergeCell ref="A3:A4"/>
    <mergeCell ref="B3:B4"/>
    <mergeCell ref="C3:F3"/>
    <mergeCell ref="G3:I3"/>
    <mergeCell ref="B148:D148"/>
  </mergeCells>
  <printOptions horizontalCentered="1"/>
  <pageMargins left="0" right="0" top="0" bottom="0" header="0" footer="0"/>
  <pageSetup horizontalDpi="600" verticalDpi="600" orientation="landscape" paperSize="9" scale="85" r:id="rId2"/>
  <rowBreaks count="1" manualBreakCount="1">
    <brk id="48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8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1" t="s">
        <v>141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26.25" customHeight="1">
      <c r="A3" s="203" t="s">
        <v>1</v>
      </c>
      <c r="B3" s="197" t="s">
        <v>114</v>
      </c>
      <c r="C3" s="197" t="s">
        <v>96</v>
      </c>
      <c r="D3" s="197"/>
      <c r="E3" s="199"/>
      <c r="F3" s="199"/>
      <c r="G3" s="197" t="s">
        <v>60</v>
      </c>
      <c r="H3" s="199"/>
      <c r="I3" s="199"/>
      <c r="J3" s="200" t="s">
        <v>0</v>
      </c>
      <c r="K3" s="200"/>
      <c r="L3" s="200"/>
    </row>
    <row r="4" spans="1:12" s="10" customFormat="1" ht="42.75" customHeight="1">
      <c r="A4" s="204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" t="s">
        <v>102</v>
      </c>
      <c r="H4" s="1" t="s">
        <v>101</v>
      </c>
      <c r="I4" s="1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130" t="s">
        <v>2</v>
      </c>
      <c r="B5" s="72">
        <v>2494.12</v>
      </c>
      <c r="C5" s="25">
        <f>C6+C25+C36+C45+C53+C68+C75+C92</f>
        <v>439.2489999999999</v>
      </c>
      <c r="D5" s="76">
        <f>C5/B5*100</f>
        <v>17.611381970394365</v>
      </c>
      <c r="E5" s="31">
        <v>430.46799999999996</v>
      </c>
      <c r="F5" s="50">
        <f aca="true" t="shared" si="0" ref="F5:F70">C5-E5</f>
        <v>8.780999999999949</v>
      </c>
      <c r="G5" s="25">
        <f>G6+G25+G36+G45+G53+G68+G75+G92</f>
        <v>1533.5149999999999</v>
      </c>
      <c r="H5" s="31">
        <v>2096.903</v>
      </c>
      <c r="I5" s="50">
        <f>G5-H5</f>
        <v>-563.3879999999999</v>
      </c>
      <c r="J5" s="62">
        <f>G5/C5*10</f>
        <v>34.91220241821837</v>
      </c>
      <c r="K5" s="31">
        <f>H5/E5*10</f>
        <v>48.71216908109314</v>
      </c>
      <c r="L5" s="50">
        <f>J5-K5</f>
        <v>-13.799966662874766</v>
      </c>
    </row>
    <row r="6" spans="1:12" s="15" customFormat="1" ht="15.75">
      <c r="A6" s="131" t="s">
        <v>3</v>
      </c>
      <c r="B6" s="73">
        <v>678.83</v>
      </c>
      <c r="C6" s="26">
        <f>SUM(C7:C23)</f>
        <v>60.16000000000001</v>
      </c>
      <c r="D6" s="37">
        <f aca="true" t="shared" si="1" ref="D6:D69">C6/B6*100</f>
        <v>8.862307205043972</v>
      </c>
      <c r="E6" s="32">
        <v>6.312</v>
      </c>
      <c r="F6" s="51">
        <f t="shared" si="0"/>
        <v>53.84800000000001</v>
      </c>
      <c r="G6" s="26">
        <f>SUM(G7:G23)</f>
        <v>409.526</v>
      </c>
      <c r="H6" s="32">
        <v>49.24</v>
      </c>
      <c r="I6" s="51">
        <f aca="true" t="shared" si="2" ref="I6:I69">G6-H6</f>
        <v>360.286</v>
      </c>
      <c r="J6" s="29">
        <f>IF(C6&gt;0,G6/C6*10,"")</f>
        <v>68.07280585106382</v>
      </c>
      <c r="K6" s="37">
        <f>IF(E6&gt;0,H6/E6*10,"")</f>
        <v>78.01013941698352</v>
      </c>
      <c r="L6" s="56">
        <f>J6-K6</f>
        <v>-9.937333565919701</v>
      </c>
    </row>
    <row r="7" spans="1:12" s="2" customFormat="1" ht="15">
      <c r="A7" s="132" t="s">
        <v>4</v>
      </c>
      <c r="B7" s="74">
        <v>110.59</v>
      </c>
      <c r="C7" s="30">
        <v>14.08</v>
      </c>
      <c r="D7" s="38">
        <f t="shared" si="1"/>
        <v>12.731711728004342</v>
      </c>
      <c r="E7" s="33">
        <v>4.9</v>
      </c>
      <c r="F7" s="57">
        <f t="shared" si="0"/>
        <v>9.18</v>
      </c>
      <c r="G7" s="30">
        <v>133.85</v>
      </c>
      <c r="H7" s="38">
        <v>38.68</v>
      </c>
      <c r="I7" s="57">
        <f t="shared" si="2"/>
        <v>95.16999999999999</v>
      </c>
      <c r="J7" s="30">
        <f>IF(C7&gt;0,G7/C7*10,"")</f>
        <v>95.06392045454545</v>
      </c>
      <c r="K7" s="38">
        <f>IF(E7&gt;0,H7/E7*10,"")</f>
        <v>78.93877551020408</v>
      </c>
      <c r="L7" s="57">
        <f aca="true" t="shared" si="3" ref="L7:L70">J7-K7</f>
        <v>16.125144944341372</v>
      </c>
    </row>
    <row r="8" spans="1:12" s="2" customFormat="1" ht="15">
      <c r="A8" s="132" t="s">
        <v>5</v>
      </c>
      <c r="B8" s="74">
        <v>76.07</v>
      </c>
      <c r="C8" s="30">
        <v>0.64</v>
      </c>
      <c r="D8" s="38">
        <f t="shared" si="1"/>
        <v>0.8413303536216643</v>
      </c>
      <c r="E8" s="33"/>
      <c r="F8" s="57">
        <f t="shared" si="0"/>
        <v>0.64</v>
      </c>
      <c r="G8" s="30">
        <v>5.26</v>
      </c>
      <c r="H8" s="38"/>
      <c r="I8" s="57">
        <f t="shared" si="2"/>
        <v>5.26</v>
      </c>
      <c r="J8" s="30">
        <f aca="true" t="shared" si="4" ref="J8:J71">IF(C8&gt;0,G8/C8*10,"")</f>
        <v>82.1875</v>
      </c>
      <c r="K8" s="38">
        <f aca="true" t="shared" si="5" ref="K8:K71">IF(E8&gt;0,H8/E8*10,"")</f>
      </c>
      <c r="L8" s="57"/>
    </row>
    <row r="9" spans="1:12" s="2" customFormat="1" ht="15" hidden="1">
      <c r="A9" s="132" t="s">
        <v>6</v>
      </c>
      <c r="B9" s="74">
        <v>1</v>
      </c>
      <c r="C9" s="30"/>
      <c r="D9" s="38">
        <f t="shared" si="1"/>
        <v>0</v>
      </c>
      <c r="E9" s="33"/>
      <c r="F9" s="57">
        <f t="shared" si="0"/>
        <v>0</v>
      </c>
      <c r="G9" s="30"/>
      <c r="H9" s="38"/>
      <c r="I9" s="57">
        <f t="shared" si="2"/>
        <v>0</v>
      </c>
      <c r="J9" s="30">
        <f t="shared" si="4"/>
      </c>
      <c r="K9" s="38">
        <f t="shared" si="5"/>
      </c>
      <c r="L9" s="57" t="e">
        <f t="shared" si="3"/>
        <v>#VALUE!</v>
      </c>
    </row>
    <row r="10" spans="1:12" s="2" customFormat="1" ht="15">
      <c r="A10" s="132" t="s">
        <v>7</v>
      </c>
      <c r="B10" s="74">
        <v>178.7</v>
      </c>
      <c r="C10" s="30">
        <v>24.3</v>
      </c>
      <c r="D10" s="38">
        <f t="shared" si="1"/>
        <v>13.598209289311697</v>
      </c>
      <c r="E10" s="33">
        <v>0.012</v>
      </c>
      <c r="F10" s="57">
        <f t="shared" si="0"/>
        <v>24.288</v>
      </c>
      <c r="G10" s="30">
        <v>113.4</v>
      </c>
      <c r="H10" s="38">
        <v>0.06</v>
      </c>
      <c r="I10" s="57">
        <f t="shared" si="2"/>
        <v>113.34</v>
      </c>
      <c r="J10" s="30">
        <f t="shared" si="4"/>
        <v>46.66666666666667</v>
      </c>
      <c r="K10" s="38">
        <f t="shared" si="5"/>
        <v>50</v>
      </c>
      <c r="L10" s="57">
        <f t="shared" si="3"/>
        <v>-3.3333333333333286</v>
      </c>
    </row>
    <row r="11" spans="1:12" s="2" customFormat="1" ht="15" hidden="1">
      <c r="A11" s="132" t="s">
        <v>8</v>
      </c>
      <c r="B11" s="74"/>
      <c r="C11" s="30"/>
      <c r="D11" s="38" t="e">
        <f t="shared" si="1"/>
        <v>#DIV/0!</v>
      </c>
      <c r="E11" s="33"/>
      <c r="F11" s="57">
        <f t="shared" si="0"/>
        <v>0</v>
      </c>
      <c r="G11" s="30"/>
      <c r="H11" s="38"/>
      <c r="I11" s="57">
        <f t="shared" si="2"/>
        <v>0</v>
      </c>
      <c r="J11" s="30">
        <f t="shared" si="4"/>
      </c>
      <c r="K11" s="38">
        <f t="shared" si="5"/>
      </c>
      <c r="L11" s="57" t="e">
        <f t="shared" si="3"/>
        <v>#VALUE!</v>
      </c>
    </row>
    <row r="12" spans="1:14" s="2" customFormat="1" ht="15" hidden="1">
      <c r="A12" s="132" t="s">
        <v>9</v>
      </c>
      <c r="B12" s="74">
        <v>2.32</v>
      </c>
      <c r="C12" s="30"/>
      <c r="D12" s="38">
        <f t="shared" si="1"/>
        <v>0</v>
      </c>
      <c r="E12" s="33"/>
      <c r="F12" s="57">
        <f t="shared" si="0"/>
        <v>0</v>
      </c>
      <c r="G12" s="30"/>
      <c r="H12" s="38"/>
      <c r="I12" s="57">
        <f t="shared" si="2"/>
        <v>0</v>
      </c>
      <c r="J12" s="30">
        <f t="shared" si="4"/>
      </c>
      <c r="K12" s="38">
        <f t="shared" si="5"/>
      </c>
      <c r="L12" s="57" t="e">
        <f t="shared" si="3"/>
        <v>#VALUE!</v>
      </c>
      <c r="M12" s="24"/>
      <c r="N12" s="24"/>
    </row>
    <row r="13" spans="1:12" s="2" customFormat="1" ht="15" hidden="1">
      <c r="A13" s="132" t="s">
        <v>10</v>
      </c>
      <c r="B13" s="74"/>
      <c r="C13" s="30"/>
      <c r="D13" s="38" t="e">
        <f t="shared" si="1"/>
        <v>#DIV/0!</v>
      </c>
      <c r="E13" s="33"/>
      <c r="F13" s="57">
        <f t="shared" si="0"/>
        <v>0</v>
      </c>
      <c r="G13" s="30"/>
      <c r="H13" s="38"/>
      <c r="I13" s="57">
        <f t="shared" si="2"/>
        <v>0</v>
      </c>
      <c r="J13" s="30">
        <f t="shared" si="4"/>
      </c>
      <c r="K13" s="38">
        <f t="shared" si="5"/>
      </c>
      <c r="L13" s="57" t="e">
        <f t="shared" si="3"/>
        <v>#VALUE!</v>
      </c>
    </row>
    <row r="14" spans="1:12" s="2" customFormat="1" ht="15">
      <c r="A14" s="132" t="s">
        <v>11</v>
      </c>
      <c r="B14" s="74">
        <v>122.58</v>
      </c>
      <c r="C14" s="30">
        <v>5</v>
      </c>
      <c r="D14" s="38">
        <f t="shared" si="1"/>
        <v>4.078968836678088</v>
      </c>
      <c r="E14" s="33">
        <v>0.9</v>
      </c>
      <c r="F14" s="57">
        <f t="shared" si="0"/>
        <v>4.1</v>
      </c>
      <c r="G14" s="30">
        <v>58.3</v>
      </c>
      <c r="H14" s="38">
        <v>7.8</v>
      </c>
      <c r="I14" s="57">
        <f t="shared" si="2"/>
        <v>50.5</v>
      </c>
      <c r="J14" s="30">
        <f t="shared" si="4"/>
        <v>116.6</v>
      </c>
      <c r="K14" s="38">
        <f t="shared" si="5"/>
        <v>86.66666666666666</v>
      </c>
      <c r="L14" s="57">
        <f t="shared" si="3"/>
        <v>29.933333333333337</v>
      </c>
    </row>
    <row r="15" spans="1:12" s="2" customFormat="1" ht="15">
      <c r="A15" s="132" t="s">
        <v>12</v>
      </c>
      <c r="B15" s="74">
        <v>46.92</v>
      </c>
      <c r="C15" s="30">
        <v>6.1</v>
      </c>
      <c r="D15" s="38">
        <f t="shared" si="1"/>
        <v>13.000852514919009</v>
      </c>
      <c r="E15" s="33"/>
      <c r="F15" s="57">
        <f t="shared" si="0"/>
        <v>6.1</v>
      </c>
      <c r="G15" s="30">
        <v>36.8</v>
      </c>
      <c r="H15" s="38"/>
      <c r="I15" s="57">
        <f t="shared" si="2"/>
        <v>36.8</v>
      </c>
      <c r="J15" s="30">
        <f t="shared" si="4"/>
        <v>60.32786885245901</v>
      </c>
      <c r="K15" s="38">
        <f t="shared" si="5"/>
      </c>
      <c r="L15" s="57"/>
    </row>
    <row r="16" spans="1:12" s="2" customFormat="1" ht="15">
      <c r="A16" s="132" t="s">
        <v>92</v>
      </c>
      <c r="B16" s="74">
        <v>0.88</v>
      </c>
      <c r="C16" s="30">
        <v>0.07</v>
      </c>
      <c r="D16" s="38">
        <f t="shared" si="1"/>
        <v>7.954545454545456</v>
      </c>
      <c r="E16" s="33"/>
      <c r="F16" s="57">
        <f t="shared" si="0"/>
        <v>0.07</v>
      </c>
      <c r="G16" s="30">
        <v>0.8</v>
      </c>
      <c r="H16" s="38"/>
      <c r="I16" s="57">
        <f t="shared" si="2"/>
        <v>0.8</v>
      </c>
      <c r="J16" s="30">
        <f t="shared" si="4"/>
        <v>114.28571428571429</v>
      </c>
      <c r="K16" s="38">
        <f t="shared" si="5"/>
      </c>
      <c r="L16" s="57"/>
    </row>
    <row r="17" spans="1:12" s="2" customFormat="1" ht="15">
      <c r="A17" s="132" t="s">
        <v>13</v>
      </c>
      <c r="B17" s="74">
        <v>36.67</v>
      </c>
      <c r="C17" s="30">
        <v>1.57</v>
      </c>
      <c r="D17" s="38">
        <f t="shared" si="1"/>
        <v>4.281428961003545</v>
      </c>
      <c r="E17" s="33"/>
      <c r="F17" s="57">
        <f t="shared" si="0"/>
        <v>1.57</v>
      </c>
      <c r="G17" s="30">
        <v>14.6</v>
      </c>
      <c r="H17" s="38"/>
      <c r="I17" s="57">
        <f t="shared" si="2"/>
        <v>14.6</v>
      </c>
      <c r="J17" s="30">
        <f t="shared" si="4"/>
        <v>92.9936305732484</v>
      </c>
      <c r="K17" s="38">
        <f t="shared" si="5"/>
      </c>
      <c r="L17" s="57"/>
    </row>
    <row r="18" spans="1:12" s="2" customFormat="1" ht="15">
      <c r="A18" s="132" t="s">
        <v>14</v>
      </c>
      <c r="B18" s="74">
        <v>12.03</v>
      </c>
      <c r="C18" s="30">
        <v>1.2</v>
      </c>
      <c r="D18" s="38">
        <f t="shared" si="1"/>
        <v>9.975062344139651</v>
      </c>
      <c r="E18" s="33"/>
      <c r="F18" s="57">
        <f t="shared" si="0"/>
        <v>1.2</v>
      </c>
      <c r="G18" s="30">
        <v>0.816</v>
      </c>
      <c r="H18" s="38"/>
      <c r="I18" s="57">
        <f t="shared" si="2"/>
        <v>0.816</v>
      </c>
      <c r="J18" s="30">
        <f t="shared" si="4"/>
        <v>6.799999999999999</v>
      </c>
      <c r="K18" s="38">
        <f t="shared" si="5"/>
      </c>
      <c r="L18" s="57"/>
    </row>
    <row r="19" spans="1:12" s="2" customFormat="1" ht="15" hidden="1">
      <c r="A19" s="132" t="s">
        <v>15</v>
      </c>
      <c r="B19" s="74">
        <v>1.29</v>
      </c>
      <c r="C19" s="118"/>
      <c r="D19" s="38">
        <f t="shared" si="1"/>
        <v>0</v>
      </c>
      <c r="E19" s="33"/>
      <c r="F19" s="57">
        <f t="shared" si="0"/>
        <v>0</v>
      </c>
      <c r="G19" s="118"/>
      <c r="H19" s="38"/>
      <c r="I19" s="57">
        <f t="shared" si="2"/>
        <v>0</v>
      </c>
      <c r="J19" s="30">
        <f t="shared" si="4"/>
      </c>
      <c r="K19" s="38">
        <f t="shared" si="5"/>
      </c>
      <c r="L19" s="57" t="e">
        <f t="shared" si="3"/>
        <v>#VALUE!</v>
      </c>
    </row>
    <row r="20" spans="1:12" s="2" customFormat="1" ht="15">
      <c r="A20" s="132" t="s">
        <v>16</v>
      </c>
      <c r="B20" s="74">
        <v>86.19</v>
      </c>
      <c r="C20" s="30">
        <v>7.2</v>
      </c>
      <c r="D20" s="38">
        <f t="shared" si="1"/>
        <v>8.353637312913332</v>
      </c>
      <c r="E20" s="33">
        <v>0.5</v>
      </c>
      <c r="F20" s="57">
        <f t="shared" si="0"/>
        <v>6.7</v>
      </c>
      <c r="G20" s="30">
        <v>45.7</v>
      </c>
      <c r="H20" s="38">
        <v>2.7</v>
      </c>
      <c r="I20" s="57">
        <f t="shared" si="2"/>
        <v>43</v>
      </c>
      <c r="J20" s="30">
        <f t="shared" si="4"/>
        <v>63.47222222222222</v>
      </c>
      <c r="K20" s="38">
        <f t="shared" si="5"/>
        <v>54</v>
      </c>
      <c r="L20" s="57">
        <f t="shared" si="3"/>
        <v>9.472222222222221</v>
      </c>
    </row>
    <row r="21" spans="1:12" s="2" customFormat="1" ht="15" hidden="1">
      <c r="A21" s="132" t="s">
        <v>17</v>
      </c>
      <c r="B21" s="74"/>
      <c r="C21" s="30"/>
      <c r="D21" s="38" t="e">
        <f t="shared" si="1"/>
        <v>#DIV/0!</v>
      </c>
      <c r="E21" s="33"/>
      <c r="F21" s="57">
        <f t="shared" si="0"/>
        <v>0</v>
      </c>
      <c r="G21" s="30"/>
      <c r="H21" s="38"/>
      <c r="I21" s="57">
        <f t="shared" si="2"/>
        <v>0</v>
      </c>
      <c r="J21" s="30">
        <f t="shared" si="4"/>
      </c>
      <c r="K21" s="38">
        <f t="shared" si="5"/>
      </c>
      <c r="L21" s="57" t="e">
        <f t="shared" si="3"/>
        <v>#VALUE!</v>
      </c>
    </row>
    <row r="22" spans="1:12" s="2" customFormat="1" ht="15" hidden="1">
      <c r="A22" s="132" t="s">
        <v>18</v>
      </c>
      <c r="B22" s="74">
        <v>3.61</v>
      </c>
      <c r="C22" s="30"/>
      <c r="D22" s="38">
        <f t="shared" si="1"/>
        <v>0</v>
      </c>
      <c r="E22" s="33"/>
      <c r="F22" s="57">
        <f t="shared" si="0"/>
        <v>0</v>
      </c>
      <c r="G22" s="30"/>
      <c r="H22" s="38"/>
      <c r="I22" s="57">
        <f t="shared" si="2"/>
        <v>0</v>
      </c>
      <c r="J22" s="30">
        <f t="shared" si="4"/>
      </c>
      <c r="K22" s="38">
        <f t="shared" si="5"/>
      </c>
      <c r="L22" s="57" t="e">
        <f t="shared" si="3"/>
        <v>#VALUE!</v>
      </c>
    </row>
    <row r="23" spans="1:12" s="2" customFormat="1" ht="15" hidden="1">
      <c r="A23" s="132" t="s">
        <v>19</v>
      </c>
      <c r="B23" s="74">
        <v>0</v>
      </c>
      <c r="C23" s="30"/>
      <c r="D23" s="38" t="e">
        <f t="shared" si="1"/>
        <v>#DIV/0!</v>
      </c>
      <c r="E23" s="33"/>
      <c r="F23" s="57">
        <f t="shared" si="0"/>
        <v>0</v>
      </c>
      <c r="G23" s="30"/>
      <c r="H23" s="38"/>
      <c r="I23" s="57">
        <f t="shared" si="2"/>
        <v>0</v>
      </c>
      <c r="J23" s="30">
        <f t="shared" si="4"/>
      </c>
      <c r="K23" s="38">
        <f t="shared" si="5"/>
      </c>
      <c r="L23" s="57" t="e">
        <f t="shared" si="3"/>
        <v>#VALUE!</v>
      </c>
    </row>
    <row r="24" spans="1:12" s="2" customFormat="1" ht="15" hidden="1">
      <c r="A24" s="132"/>
      <c r="B24" s="74"/>
      <c r="C24" s="30"/>
      <c r="D24" s="38" t="e">
        <f t="shared" si="1"/>
        <v>#DIV/0!</v>
      </c>
      <c r="E24" s="33"/>
      <c r="F24" s="57"/>
      <c r="G24" s="30"/>
      <c r="H24" s="38"/>
      <c r="I24" s="57"/>
      <c r="J24" s="30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>
      <c r="A25" s="131" t="s">
        <v>20</v>
      </c>
      <c r="B25" s="73">
        <v>14.65</v>
      </c>
      <c r="C25" s="26">
        <f>SUM(C26:C35)-C29</f>
        <v>1.9</v>
      </c>
      <c r="D25" s="37">
        <f t="shared" si="1"/>
        <v>12.969283276450511</v>
      </c>
      <c r="E25" s="32">
        <v>0</v>
      </c>
      <c r="F25" s="51">
        <f t="shared" si="0"/>
        <v>1.9</v>
      </c>
      <c r="G25" s="26">
        <f>SUM(G26:G35)-G29</f>
        <v>22.5</v>
      </c>
      <c r="H25" s="32">
        <v>0</v>
      </c>
      <c r="I25" s="51">
        <f t="shared" si="2"/>
        <v>22.5</v>
      </c>
      <c r="J25" s="29">
        <f t="shared" si="4"/>
        <v>118.42105263157896</v>
      </c>
      <c r="K25" s="37">
        <f t="shared" si="5"/>
      </c>
      <c r="L25" s="56"/>
    </row>
    <row r="26" spans="1:12" s="2" customFormat="1" ht="15" hidden="1">
      <c r="A26" s="132" t="s">
        <v>61</v>
      </c>
      <c r="B26" s="74"/>
      <c r="C26" s="30"/>
      <c r="D26" s="38" t="e">
        <f t="shared" si="1"/>
        <v>#DIV/0!</v>
      </c>
      <c r="E26" s="33"/>
      <c r="F26" s="57">
        <f t="shared" si="0"/>
        <v>0</v>
      </c>
      <c r="G26" s="30"/>
      <c r="H26" s="38"/>
      <c r="I26" s="57">
        <f t="shared" si="2"/>
        <v>0</v>
      </c>
      <c r="J26" s="30">
        <f t="shared" si="4"/>
      </c>
      <c r="K26" s="38">
        <f t="shared" si="5"/>
      </c>
      <c r="L26" s="57"/>
    </row>
    <row r="27" spans="1:12" s="2" customFormat="1" ht="15" hidden="1">
      <c r="A27" s="132" t="s">
        <v>21</v>
      </c>
      <c r="B27" s="74"/>
      <c r="C27" s="30"/>
      <c r="D27" s="38" t="e">
        <f t="shared" si="1"/>
        <v>#DIV/0!</v>
      </c>
      <c r="E27" s="33"/>
      <c r="F27" s="57">
        <f t="shared" si="0"/>
        <v>0</v>
      </c>
      <c r="G27" s="30"/>
      <c r="H27" s="38"/>
      <c r="I27" s="57">
        <f t="shared" si="2"/>
        <v>0</v>
      </c>
      <c r="J27" s="30">
        <f t="shared" si="4"/>
      </c>
      <c r="K27" s="38">
        <f t="shared" si="5"/>
      </c>
      <c r="L27" s="57"/>
    </row>
    <row r="28" spans="1:12" s="2" customFormat="1" ht="15" hidden="1">
      <c r="A28" s="132" t="s">
        <v>22</v>
      </c>
      <c r="B28" s="74"/>
      <c r="C28" s="30"/>
      <c r="D28" s="38" t="e">
        <f t="shared" si="1"/>
        <v>#DIV/0!</v>
      </c>
      <c r="E28" s="33"/>
      <c r="F28" s="57">
        <f t="shared" si="0"/>
        <v>0</v>
      </c>
      <c r="G28" s="30"/>
      <c r="H28" s="38"/>
      <c r="I28" s="57">
        <f t="shared" si="2"/>
        <v>0</v>
      </c>
      <c r="J28" s="30">
        <f t="shared" si="4"/>
      </c>
      <c r="K28" s="38">
        <f t="shared" si="5"/>
      </c>
      <c r="L28" s="57"/>
    </row>
    <row r="29" spans="1:12" s="2" customFormat="1" ht="15" hidden="1">
      <c r="A29" s="132" t="s">
        <v>62</v>
      </c>
      <c r="B29" s="74"/>
      <c r="C29" s="30"/>
      <c r="D29" s="38" t="e">
        <f t="shared" si="1"/>
        <v>#DIV/0!</v>
      </c>
      <c r="E29" s="33"/>
      <c r="F29" s="57">
        <f t="shared" si="0"/>
        <v>0</v>
      </c>
      <c r="G29" s="30"/>
      <c r="H29" s="38"/>
      <c r="I29" s="57">
        <f t="shared" si="2"/>
        <v>0</v>
      </c>
      <c r="J29" s="30">
        <f t="shared" si="4"/>
      </c>
      <c r="K29" s="38">
        <f t="shared" si="5"/>
      </c>
      <c r="L29" s="57"/>
    </row>
    <row r="30" spans="1:12" s="2" customFormat="1" ht="15" hidden="1">
      <c r="A30" s="132" t="s">
        <v>23</v>
      </c>
      <c r="B30" s="74"/>
      <c r="C30" s="30"/>
      <c r="D30" s="38" t="e">
        <f t="shared" si="1"/>
        <v>#DIV/0!</v>
      </c>
      <c r="E30" s="33"/>
      <c r="F30" s="57">
        <f t="shared" si="0"/>
        <v>0</v>
      </c>
      <c r="G30" s="30"/>
      <c r="H30" s="38"/>
      <c r="I30" s="57">
        <f t="shared" si="2"/>
        <v>0</v>
      </c>
      <c r="J30" s="30">
        <f t="shared" si="4"/>
      </c>
      <c r="K30" s="38">
        <f t="shared" si="5"/>
      </c>
      <c r="L30" s="57"/>
    </row>
    <row r="31" spans="1:12" s="2" customFormat="1" ht="15">
      <c r="A31" s="132" t="s">
        <v>24</v>
      </c>
      <c r="B31" s="74">
        <v>14.65</v>
      </c>
      <c r="C31" s="30">
        <v>1.9</v>
      </c>
      <c r="D31" s="38">
        <f t="shared" si="1"/>
        <v>12.969283276450511</v>
      </c>
      <c r="E31" s="33"/>
      <c r="F31" s="57">
        <f t="shared" si="0"/>
        <v>1.9</v>
      </c>
      <c r="G31" s="30">
        <v>22.5</v>
      </c>
      <c r="H31" s="38"/>
      <c r="I31" s="57">
        <f t="shared" si="2"/>
        <v>22.5</v>
      </c>
      <c r="J31" s="30">
        <f t="shared" si="4"/>
        <v>118.42105263157896</v>
      </c>
      <c r="K31" s="38">
        <f t="shared" si="5"/>
      </c>
      <c r="L31" s="57"/>
    </row>
    <row r="32" spans="1:12" s="2" customFormat="1" ht="15" hidden="1">
      <c r="A32" s="132" t="s">
        <v>25</v>
      </c>
      <c r="B32" s="74">
        <v>999999999</v>
      </c>
      <c r="C32" s="30"/>
      <c r="D32" s="38">
        <f t="shared" si="1"/>
        <v>0</v>
      </c>
      <c r="E32" s="33"/>
      <c r="F32" s="57">
        <f t="shared" si="0"/>
        <v>0</v>
      </c>
      <c r="G32" s="30"/>
      <c r="H32" s="38"/>
      <c r="I32" s="57">
        <f t="shared" si="2"/>
        <v>0</v>
      </c>
      <c r="J32" s="30">
        <f t="shared" si="4"/>
      </c>
      <c r="K32" s="38">
        <f t="shared" si="5"/>
      </c>
      <c r="L32" s="57" t="e">
        <f t="shared" si="3"/>
        <v>#VALUE!</v>
      </c>
    </row>
    <row r="33" spans="1:12" s="2" customFormat="1" ht="15" hidden="1">
      <c r="A33" s="132" t="s">
        <v>26</v>
      </c>
      <c r="B33" s="74"/>
      <c r="C33" s="30"/>
      <c r="D33" s="38" t="e">
        <f t="shared" si="1"/>
        <v>#DIV/0!</v>
      </c>
      <c r="E33" s="33"/>
      <c r="F33" s="57">
        <f t="shared" si="0"/>
        <v>0</v>
      </c>
      <c r="G33" s="30"/>
      <c r="H33" s="38"/>
      <c r="I33" s="57">
        <f t="shared" si="2"/>
        <v>0</v>
      </c>
      <c r="J33" s="30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132" t="s">
        <v>27</v>
      </c>
      <c r="B34" s="74"/>
      <c r="C34" s="30"/>
      <c r="D34" s="38" t="e">
        <f t="shared" si="1"/>
        <v>#DIV/0!</v>
      </c>
      <c r="E34" s="33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 hidden="1">
      <c r="A35" s="132" t="s">
        <v>28</v>
      </c>
      <c r="B35" s="74"/>
      <c r="C35" s="30"/>
      <c r="D35" s="38" t="e">
        <f t="shared" si="1"/>
        <v>#DIV/0!</v>
      </c>
      <c r="E35" s="33"/>
      <c r="F35" s="57">
        <f t="shared" si="0"/>
        <v>0</v>
      </c>
      <c r="G35" s="30"/>
      <c r="H35" s="38"/>
      <c r="I35" s="57">
        <f t="shared" si="2"/>
        <v>0</v>
      </c>
      <c r="J35" s="30">
        <f t="shared" si="4"/>
      </c>
      <c r="K35" s="38">
        <f t="shared" si="5"/>
      </c>
      <c r="L35" s="57" t="e">
        <f t="shared" si="3"/>
        <v>#VALUE!</v>
      </c>
    </row>
    <row r="36" spans="1:14" s="15" customFormat="1" ht="15.75">
      <c r="A36" s="131" t="s">
        <v>93</v>
      </c>
      <c r="B36" s="73">
        <v>868.17</v>
      </c>
      <c r="C36" s="26">
        <f>SUM(C37:C44)</f>
        <v>316.71799999999996</v>
      </c>
      <c r="D36" s="37">
        <f t="shared" si="1"/>
        <v>36.4811039312577</v>
      </c>
      <c r="E36" s="32">
        <v>391.174</v>
      </c>
      <c r="F36" s="51">
        <f t="shared" si="0"/>
        <v>-74.45600000000002</v>
      </c>
      <c r="G36" s="26">
        <f>SUM(G37:G44)</f>
        <v>876.41</v>
      </c>
      <c r="H36" s="32">
        <v>1882.605</v>
      </c>
      <c r="I36" s="51">
        <f>G36-H36</f>
        <v>-1006.195</v>
      </c>
      <c r="J36" s="29">
        <f t="shared" si="4"/>
        <v>27.671619547989064</v>
      </c>
      <c r="K36" s="37">
        <f t="shared" si="5"/>
        <v>48.12704832120745</v>
      </c>
      <c r="L36" s="56">
        <f t="shared" si="3"/>
        <v>-20.455428773218383</v>
      </c>
      <c r="M36" s="19"/>
      <c r="N36" s="19"/>
    </row>
    <row r="37" spans="1:14" s="23" customFormat="1" ht="15">
      <c r="A37" s="132" t="s">
        <v>63</v>
      </c>
      <c r="B37" s="74">
        <v>38.07</v>
      </c>
      <c r="C37" s="27">
        <v>2.952</v>
      </c>
      <c r="D37" s="38">
        <f t="shared" si="1"/>
        <v>7.754137115839244</v>
      </c>
      <c r="E37" s="33">
        <v>4.36</v>
      </c>
      <c r="F37" s="53">
        <f t="shared" si="0"/>
        <v>-1.4080000000000004</v>
      </c>
      <c r="G37" s="27">
        <v>8.665</v>
      </c>
      <c r="H37" s="33">
        <v>20.22</v>
      </c>
      <c r="I37" s="53">
        <f t="shared" si="2"/>
        <v>-11.555</v>
      </c>
      <c r="J37" s="30">
        <f t="shared" si="4"/>
        <v>29.352981029810294</v>
      </c>
      <c r="K37" s="38">
        <f t="shared" si="5"/>
        <v>46.37614678899082</v>
      </c>
      <c r="L37" s="57">
        <f t="shared" si="3"/>
        <v>-17.02316575918053</v>
      </c>
      <c r="M37" s="2"/>
      <c r="N37" s="2"/>
    </row>
    <row r="38" spans="1:12" s="2" customFormat="1" ht="15" hidden="1">
      <c r="A38" s="132" t="s">
        <v>67</v>
      </c>
      <c r="B38" s="74">
        <v>0.17</v>
      </c>
      <c r="C38" s="27"/>
      <c r="D38" s="38">
        <f t="shared" si="1"/>
        <v>0</v>
      </c>
      <c r="E38" s="33"/>
      <c r="F38" s="53">
        <f t="shared" si="0"/>
        <v>0</v>
      </c>
      <c r="G38" s="27"/>
      <c r="H38" s="33"/>
      <c r="I38" s="53">
        <f t="shared" si="2"/>
        <v>0</v>
      </c>
      <c r="J38" s="30">
        <f t="shared" si="4"/>
      </c>
      <c r="K38" s="38">
        <f t="shared" si="5"/>
      </c>
      <c r="L38" s="57" t="e">
        <f t="shared" si="3"/>
        <v>#VALUE!</v>
      </c>
    </row>
    <row r="39" spans="1:12" s="5" customFormat="1" ht="15">
      <c r="A39" s="133" t="s">
        <v>99</v>
      </c>
      <c r="B39" s="75">
        <v>1.74</v>
      </c>
      <c r="C39" s="34">
        <v>0.566</v>
      </c>
      <c r="D39" s="38">
        <f>C39/B39*100</f>
        <v>32.5287356321839</v>
      </c>
      <c r="E39" s="35">
        <v>0.514</v>
      </c>
      <c r="F39" s="54">
        <f>C39-E39</f>
        <v>0.051999999999999935</v>
      </c>
      <c r="G39" s="34">
        <v>0.215</v>
      </c>
      <c r="H39" s="35">
        <v>1.085</v>
      </c>
      <c r="I39" s="54">
        <f>G39-H39</f>
        <v>-0.87</v>
      </c>
      <c r="J39" s="30">
        <f t="shared" si="4"/>
        <v>3.798586572438163</v>
      </c>
      <c r="K39" s="38">
        <f t="shared" si="5"/>
        <v>21.108949416342412</v>
      </c>
      <c r="L39" s="57">
        <f t="shared" si="3"/>
        <v>-17.31036284390425</v>
      </c>
    </row>
    <row r="40" spans="1:12" s="2" customFormat="1" ht="15">
      <c r="A40" s="132" t="s">
        <v>30</v>
      </c>
      <c r="B40" s="74">
        <v>582.99</v>
      </c>
      <c r="C40" s="27">
        <v>308.9</v>
      </c>
      <c r="D40" s="38">
        <f>C40/B40*100</f>
        <v>52.98547144890993</v>
      </c>
      <c r="E40" s="33">
        <v>335.9</v>
      </c>
      <c r="F40" s="53">
        <f t="shared" si="0"/>
        <v>-27</v>
      </c>
      <c r="G40" s="27">
        <v>848.9</v>
      </c>
      <c r="H40" s="33">
        <v>1667.2</v>
      </c>
      <c r="I40" s="53">
        <f t="shared" si="2"/>
        <v>-818.3000000000001</v>
      </c>
      <c r="J40" s="30">
        <f t="shared" si="4"/>
        <v>27.481385561670443</v>
      </c>
      <c r="K40" s="38">
        <f t="shared" si="5"/>
        <v>49.633819589163444</v>
      </c>
      <c r="L40" s="57">
        <f t="shared" si="3"/>
        <v>-22.152434027493</v>
      </c>
    </row>
    <row r="41" spans="1:12" s="2" customFormat="1" ht="15" hidden="1">
      <c r="A41" s="132" t="s">
        <v>31</v>
      </c>
      <c r="B41" s="74">
        <v>999999999</v>
      </c>
      <c r="C41" s="27"/>
      <c r="D41" s="38">
        <f t="shared" si="1"/>
        <v>0</v>
      </c>
      <c r="E41" s="33"/>
      <c r="F41" s="53">
        <f t="shared" si="0"/>
        <v>0</v>
      </c>
      <c r="G41" s="27"/>
      <c r="H41" s="33"/>
      <c r="I41" s="53">
        <f>G41-H41</f>
        <v>0</v>
      </c>
      <c r="J41" s="30">
        <f t="shared" si="4"/>
      </c>
      <c r="K41" s="38">
        <f t="shared" si="5"/>
      </c>
      <c r="L41" s="57" t="e">
        <f t="shared" si="3"/>
        <v>#VALUE!</v>
      </c>
    </row>
    <row r="42" spans="1:12" s="2" customFormat="1" ht="15">
      <c r="A42" s="132" t="s">
        <v>32</v>
      </c>
      <c r="B42" s="74">
        <v>57.2</v>
      </c>
      <c r="C42" s="27">
        <v>4.3</v>
      </c>
      <c r="D42" s="38">
        <f t="shared" si="1"/>
        <v>7.517482517482517</v>
      </c>
      <c r="E42" s="33"/>
      <c r="F42" s="53">
        <f t="shared" si="0"/>
        <v>4.3</v>
      </c>
      <c r="G42" s="27">
        <v>18.63</v>
      </c>
      <c r="H42" s="33"/>
      <c r="I42" s="53">
        <f t="shared" si="2"/>
        <v>18.63</v>
      </c>
      <c r="J42" s="30">
        <f t="shared" si="4"/>
        <v>43.325581395348834</v>
      </c>
      <c r="K42" s="38">
        <f t="shared" si="5"/>
      </c>
      <c r="L42" s="57"/>
    </row>
    <row r="43" spans="1:12" s="2" customFormat="1" ht="15" hidden="1">
      <c r="A43" s="132" t="s">
        <v>33</v>
      </c>
      <c r="B43" s="74">
        <v>187.9</v>
      </c>
      <c r="C43" s="27"/>
      <c r="D43" s="38">
        <f t="shared" si="1"/>
        <v>0</v>
      </c>
      <c r="E43" s="33">
        <v>50.4</v>
      </c>
      <c r="F43" s="53">
        <f t="shared" si="0"/>
        <v>-50.4</v>
      </c>
      <c r="G43" s="27"/>
      <c r="H43" s="33">
        <v>194.1</v>
      </c>
      <c r="I43" s="53">
        <f t="shared" si="2"/>
        <v>-194.1</v>
      </c>
      <c r="J43" s="30">
        <f t="shared" si="4"/>
      </c>
      <c r="K43" s="38">
        <f t="shared" si="5"/>
        <v>38.51190476190476</v>
      </c>
      <c r="L43" s="57" t="e">
        <f t="shared" si="3"/>
        <v>#VALUE!</v>
      </c>
    </row>
    <row r="44" spans="1:12" s="2" customFormat="1" ht="15" hidden="1">
      <c r="A44" s="132" t="s">
        <v>100</v>
      </c>
      <c r="B44" s="74"/>
      <c r="C44" s="27"/>
      <c r="D44" s="38" t="e">
        <f t="shared" si="1"/>
        <v>#DIV/0!</v>
      </c>
      <c r="E44" s="33"/>
      <c r="F44" s="53">
        <f t="shared" si="0"/>
        <v>0</v>
      </c>
      <c r="G44" s="27"/>
      <c r="H44" s="33"/>
      <c r="I44" s="53"/>
      <c r="J44" s="30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131" t="s">
        <v>98</v>
      </c>
      <c r="B45" s="73">
        <v>554.71</v>
      </c>
      <c r="C45" s="28">
        <f>SUM(C46:C52)</f>
        <v>44.599999999999994</v>
      </c>
      <c r="D45" s="37">
        <f t="shared" si="1"/>
        <v>8.040237241080924</v>
      </c>
      <c r="E45" s="36">
        <v>29.954</v>
      </c>
      <c r="F45" s="51">
        <f t="shared" si="0"/>
        <v>14.645999999999994</v>
      </c>
      <c r="G45" s="28">
        <f>SUM(G46:G52)</f>
        <v>156.2</v>
      </c>
      <c r="H45" s="36">
        <v>150.356</v>
      </c>
      <c r="I45" s="51">
        <f>G45-H45</f>
        <v>5.843999999999994</v>
      </c>
      <c r="J45" s="29">
        <f t="shared" si="4"/>
        <v>35.02242152466368</v>
      </c>
      <c r="K45" s="37">
        <f t="shared" si="5"/>
        <v>50.195633304400076</v>
      </c>
      <c r="L45" s="56">
        <f t="shared" si="3"/>
        <v>-15.173211779736398</v>
      </c>
    </row>
    <row r="46" spans="1:14" s="2" customFormat="1" ht="15" hidden="1">
      <c r="A46" s="132" t="s">
        <v>64</v>
      </c>
      <c r="B46" s="74">
        <v>14.46</v>
      </c>
      <c r="C46" s="27"/>
      <c r="D46" s="38">
        <f t="shared" si="1"/>
        <v>0</v>
      </c>
      <c r="E46" s="33"/>
      <c r="F46" s="53">
        <f t="shared" si="0"/>
        <v>0</v>
      </c>
      <c r="G46" s="27"/>
      <c r="H46" s="33"/>
      <c r="I46" s="53">
        <f t="shared" si="2"/>
        <v>0</v>
      </c>
      <c r="J46" s="30">
        <f t="shared" si="4"/>
      </c>
      <c r="K46" s="38">
        <f t="shared" si="5"/>
      </c>
      <c r="L46" s="57" t="e">
        <f t="shared" si="3"/>
        <v>#VALUE!</v>
      </c>
      <c r="N46" s="2">
        <f>M46*C46/10</f>
        <v>0</v>
      </c>
    </row>
    <row r="47" spans="1:12" s="2" customFormat="1" ht="15" hidden="1">
      <c r="A47" s="132" t="s">
        <v>65</v>
      </c>
      <c r="B47" s="74">
        <v>19.13</v>
      </c>
      <c r="C47" s="27"/>
      <c r="D47" s="38">
        <f t="shared" si="1"/>
        <v>0</v>
      </c>
      <c r="E47" s="33"/>
      <c r="F47" s="53">
        <f t="shared" si="0"/>
        <v>0</v>
      </c>
      <c r="G47" s="27"/>
      <c r="H47" s="33"/>
      <c r="I47" s="53">
        <f t="shared" si="2"/>
        <v>0</v>
      </c>
      <c r="J47" s="30">
        <f t="shared" si="4"/>
      </c>
      <c r="K47" s="38">
        <f t="shared" si="5"/>
      </c>
      <c r="L47" s="57" t="e">
        <f t="shared" si="3"/>
        <v>#VALUE!</v>
      </c>
    </row>
    <row r="48" spans="1:12" s="2" customFormat="1" ht="15">
      <c r="A48" s="132" t="s">
        <v>66</v>
      </c>
      <c r="B48" s="74">
        <v>141.77</v>
      </c>
      <c r="C48" s="27">
        <v>6.3</v>
      </c>
      <c r="D48" s="38">
        <f t="shared" si="1"/>
        <v>4.443817450800592</v>
      </c>
      <c r="E48" s="33"/>
      <c r="F48" s="53">
        <f t="shared" si="0"/>
        <v>6.3</v>
      </c>
      <c r="G48" s="27">
        <v>32.3</v>
      </c>
      <c r="H48" s="33"/>
      <c r="I48" s="53">
        <f>G48-H48</f>
        <v>32.3</v>
      </c>
      <c r="J48" s="30">
        <f t="shared" si="4"/>
        <v>51.269841269841265</v>
      </c>
      <c r="K48" s="38">
        <f t="shared" si="5"/>
      </c>
      <c r="L48" s="57"/>
    </row>
    <row r="49" spans="1:12" s="2" customFormat="1" ht="15">
      <c r="A49" s="132" t="s">
        <v>29</v>
      </c>
      <c r="B49" s="74">
        <v>74.36</v>
      </c>
      <c r="C49" s="27">
        <v>0.1</v>
      </c>
      <c r="D49" s="38">
        <f t="shared" si="1"/>
        <v>0.13448090371167296</v>
      </c>
      <c r="E49" s="33"/>
      <c r="F49" s="53">
        <f t="shared" si="0"/>
        <v>0.1</v>
      </c>
      <c r="G49" s="27">
        <v>0.5</v>
      </c>
      <c r="H49" s="33"/>
      <c r="I49" s="53">
        <f>G49-H49</f>
        <v>0.5</v>
      </c>
      <c r="J49" s="30">
        <f t="shared" si="4"/>
        <v>50</v>
      </c>
      <c r="K49" s="38">
        <f t="shared" si="5"/>
      </c>
      <c r="L49" s="57"/>
    </row>
    <row r="50" spans="1:12" s="2" customFormat="1" ht="15">
      <c r="A50" s="132" t="s">
        <v>68</v>
      </c>
      <c r="B50" s="74">
        <v>95.49</v>
      </c>
      <c r="C50" s="27">
        <v>1.8</v>
      </c>
      <c r="D50" s="38">
        <f t="shared" si="1"/>
        <v>1.8850141376060323</v>
      </c>
      <c r="E50" s="33"/>
      <c r="F50" s="53">
        <f t="shared" si="0"/>
        <v>1.8</v>
      </c>
      <c r="G50" s="27">
        <v>9.9</v>
      </c>
      <c r="H50" s="33"/>
      <c r="I50" s="53">
        <f>G50-H50</f>
        <v>9.9</v>
      </c>
      <c r="J50" s="30">
        <f t="shared" si="4"/>
        <v>55</v>
      </c>
      <c r="K50" s="38">
        <f t="shared" si="5"/>
      </c>
      <c r="L50" s="57"/>
    </row>
    <row r="51" spans="1:12" s="2" customFormat="1" ht="15" hidden="1">
      <c r="A51" s="132" t="s">
        <v>69</v>
      </c>
      <c r="B51" s="74">
        <v>13.01</v>
      </c>
      <c r="C51" s="27"/>
      <c r="D51" s="38">
        <f t="shared" si="1"/>
        <v>0</v>
      </c>
      <c r="E51" s="33">
        <v>0.654</v>
      </c>
      <c r="F51" s="53">
        <f t="shared" si="0"/>
        <v>-0.654</v>
      </c>
      <c r="G51" s="27"/>
      <c r="H51" s="33">
        <v>1.456</v>
      </c>
      <c r="I51" s="53">
        <f>G51-H51</f>
        <v>-1.456</v>
      </c>
      <c r="J51" s="30">
        <f t="shared" si="4"/>
      </c>
      <c r="K51" s="38">
        <f t="shared" si="5"/>
        <v>22.262996941896024</v>
      </c>
      <c r="L51" s="57" t="e">
        <f t="shared" si="3"/>
        <v>#VALUE!</v>
      </c>
    </row>
    <row r="52" spans="1:12" s="2" customFormat="1" ht="15">
      <c r="A52" s="132" t="s">
        <v>95</v>
      </c>
      <c r="B52" s="74">
        <v>196.48</v>
      </c>
      <c r="C52" s="27">
        <v>36.4</v>
      </c>
      <c r="D52" s="38">
        <f t="shared" si="1"/>
        <v>18.526058631921824</v>
      </c>
      <c r="E52" s="33">
        <v>29.3</v>
      </c>
      <c r="F52" s="53">
        <f t="shared" si="0"/>
        <v>7.099999999999998</v>
      </c>
      <c r="G52" s="27">
        <v>113.5</v>
      </c>
      <c r="H52" s="33">
        <v>148.9</v>
      </c>
      <c r="I52" s="53">
        <f>G52-H52</f>
        <v>-35.400000000000006</v>
      </c>
      <c r="J52" s="30">
        <f t="shared" si="4"/>
        <v>31.181318681318682</v>
      </c>
      <c r="K52" s="38">
        <f t="shared" si="5"/>
        <v>50.81911262798635</v>
      </c>
      <c r="L52" s="57">
        <f t="shared" si="3"/>
        <v>-19.637793946667667</v>
      </c>
    </row>
    <row r="53" spans="1:12" s="15" customFormat="1" ht="15.75">
      <c r="A53" s="134" t="s">
        <v>34</v>
      </c>
      <c r="B53" s="73">
        <v>304.63</v>
      </c>
      <c r="C53" s="29">
        <f>SUM(C54:C67)</f>
        <v>15.871</v>
      </c>
      <c r="D53" s="37">
        <f t="shared" si="1"/>
        <v>5.209926796441585</v>
      </c>
      <c r="E53" s="37">
        <v>1.6280000000000001</v>
      </c>
      <c r="F53" s="51">
        <f t="shared" si="0"/>
        <v>14.243</v>
      </c>
      <c r="G53" s="29">
        <f>SUM(G54:G67)</f>
        <v>68.879</v>
      </c>
      <c r="H53" s="37">
        <v>10.602</v>
      </c>
      <c r="I53" s="77">
        <f>SUM(I54:I67)</f>
        <v>58.277</v>
      </c>
      <c r="J53" s="29">
        <f t="shared" si="4"/>
        <v>43.39928170877702</v>
      </c>
      <c r="K53" s="37">
        <f t="shared" si="5"/>
        <v>65.12285012285012</v>
      </c>
      <c r="L53" s="56">
        <f t="shared" si="3"/>
        <v>-21.723568414073107</v>
      </c>
    </row>
    <row r="54" spans="1:14" s="23" customFormat="1" ht="15">
      <c r="A54" s="64" t="s">
        <v>70</v>
      </c>
      <c r="B54" s="74">
        <v>12.07</v>
      </c>
      <c r="C54" s="30">
        <v>0.25</v>
      </c>
      <c r="D54" s="38">
        <f t="shared" si="1"/>
        <v>2.071251035625518</v>
      </c>
      <c r="E54" s="38"/>
      <c r="F54" s="53">
        <f t="shared" si="0"/>
        <v>0.25</v>
      </c>
      <c r="G54" s="30">
        <v>0.77</v>
      </c>
      <c r="H54" s="38"/>
      <c r="I54" s="79">
        <f t="shared" si="2"/>
        <v>0.77</v>
      </c>
      <c r="J54" s="30">
        <f t="shared" si="4"/>
        <v>30.8</v>
      </c>
      <c r="K54" s="38">
        <f t="shared" si="5"/>
      </c>
      <c r="L54" s="57"/>
      <c r="M54" s="2"/>
      <c r="N54" s="2"/>
    </row>
    <row r="55" spans="1:12" s="2" customFormat="1" ht="15" hidden="1">
      <c r="A55" s="64" t="s">
        <v>71</v>
      </c>
      <c r="B55" s="74">
        <v>999999999</v>
      </c>
      <c r="C55" s="30"/>
      <c r="D55" s="38">
        <f t="shared" si="1"/>
        <v>0</v>
      </c>
      <c r="E55" s="38"/>
      <c r="F55" s="53">
        <f t="shared" si="0"/>
        <v>0</v>
      </c>
      <c r="G55" s="30"/>
      <c r="H55" s="38"/>
      <c r="I55" s="79">
        <f t="shared" si="2"/>
        <v>0</v>
      </c>
      <c r="J55" s="30">
        <f t="shared" si="4"/>
      </c>
      <c r="K55" s="38">
        <f t="shared" si="5"/>
      </c>
      <c r="L55" s="57"/>
    </row>
    <row r="56" spans="1:12" s="2" customFormat="1" ht="15">
      <c r="A56" s="64" t="s">
        <v>72</v>
      </c>
      <c r="B56" s="74">
        <v>29.28</v>
      </c>
      <c r="C56" s="30">
        <v>1.796</v>
      </c>
      <c r="D56" s="38">
        <f t="shared" si="1"/>
        <v>6.133879781420765</v>
      </c>
      <c r="E56" s="38"/>
      <c r="F56" s="53">
        <f t="shared" si="0"/>
        <v>1.796</v>
      </c>
      <c r="G56" s="30">
        <v>10.405</v>
      </c>
      <c r="H56" s="38"/>
      <c r="I56" s="79">
        <f t="shared" si="2"/>
        <v>10.405</v>
      </c>
      <c r="J56" s="30">
        <f t="shared" si="4"/>
        <v>57.934298440979944</v>
      </c>
      <c r="K56" s="38">
        <f t="shared" si="5"/>
      </c>
      <c r="L56" s="57"/>
    </row>
    <row r="57" spans="1:12" s="2" customFormat="1" ht="15">
      <c r="A57" s="64" t="s">
        <v>73</v>
      </c>
      <c r="B57" s="74">
        <v>58.71</v>
      </c>
      <c r="C57" s="30">
        <v>0.67</v>
      </c>
      <c r="D57" s="38">
        <f t="shared" si="1"/>
        <v>1.14120252086527</v>
      </c>
      <c r="E57" s="38"/>
      <c r="F57" s="53">
        <f t="shared" si="0"/>
        <v>0.67</v>
      </c>
      <c r="G57" s="30">
        <v>2.72</v>
      </c>
      <c r="H57" s="38"/>
      <c r="I57" s="79">
        <f t="shared" si="2"/>
        <v>2.72</v>
      </c>
      <c r="J57" s="30">
        <f t="shared" si="4"/>
        <v>40.59701492537314</v>
      </c>
      <c r="K57" s="38">
        <f t="shared" si="5"/>
      </c>
      <c r="L57" s="57"/>
    </row>
    <row r="58" spans="1:12" s="2" customFormat="1" ht="15" hidden="1">
      <c r="A58" s="64" t="s">
        <v>74</v>
      </c>
      <c r="B58" s="74">
        <v>0.4</v>
      </c>
      <c r="C58" s="30"/>
      <c r="D58" s="38">
        <f t="shared" si="1"/>
        <v>0</v>
      </c>
      <c r="E58" s="38"/>
      <c r="F58" s="53">
        <f t="shared" si="0"/>
        <v>0</v>
      </c>
      <c r="G58" s="30"/>
      <c r="H58" s="38"/>
      <c r="I58" s="79">
        <f t="shared" si="2"/>
        <v>0</v>
      </c>
      <c r="J58" s="30">
        <f t="shared" si="4"/>
      </c>
      <c r="K58" s="38">
        <f t="shared" si="5"/>
      </c>
      <c r="L58" s="57"/>
    </row>
    <row r="59" spans="1:12" s="2" customFormat="1" ht="15">
      <c r="A59" s="64" t="s">
        <v>35</v>
      </c>
      <c r="B59" s="74">
        <v>1.74</v>
      </c>
      <c r="C59" s="118">
        <v>0.02</v>
      </c>
      <c r="D59" s="38">
        <f t="shared" si="1"/>
        <v>1.1494252873563218</v>
      </c>
      <c r="E59" s="38"/>
      <c r="F59" s="53">
        <f t="shared" si="0"/>
        <v>0.02</v>
      </c>
      <c r="G59" s="118">
        <v>0.08</v>
      </c>
      <c r="H59" s="38"/>
      <c r="I59" s="79">
        <f t="shared" si="2"/>
        <v>0.08</v>
      </c>
      <c r="J59" s="30">
        <f t="shared" si="4"/>
        <v>40</v>
      </c>
      <c r="K59" s="38">
        <f t="shared" si="5"/>
      </c>
      <c r="L59" s="57"/>
    </row>
    <row r="60" spans="1:12" s="2" customFormat="1" ht="15" hidden="1">
      <c r="A60" s="64" t="s">
        <v>94</v>
      </c>
      <c r="B60" s="74"/>
      <c r="C60" s="30"/>
      <c r="D60" s="38" t="e">
        <f t="shared" si="1"/>
        <v>#DIV/0!</v>
      </c>
      <c r="E60" s="38"/>
      <c r="F60" s="53">
        <f>C60-E60</f>
        <v>0</v>
      </c>
      <c r="G60" s="30"/>
      <c r="H60" s="38"/>
      <c r="I60" s="79">
        <f>G60-H60</f>
        <v>0</v>
      </c>
      <c r="J60" s="30">
        <f t="shared" si="4"/>
      </c>
      <c r="K60" s="38">
        <f t="shared" si="5"/>
      </c>
      <c r="L60" s="57"/>
    </row>
    <row r="61" spans="1:12" s="2" customFormat="1" ht="15" hidden="1">
      <c r="A61" s="64" t="s">
        <v>36</v>
      </c>
      <c r="B61" s="74">
        <v>999999999</v>
      </c>
      <c r="C61" s="30"/>
      <c r="D61" s="38">
        <f t="shared" si="1"/>
        <v>0</v>
      </c>
      <c r="E61" s="38"/>
      <c r="F61" s="53">
        <f t="shared" si="0"/>
        <v>0</v>
      </c>
      <c r="G61" s="30"/>
      <c r="H61" s="38"/>
      <c r="I61" s="79">
        <f t="shared" si="2"/>
        <v>0</v>
      </c>
      <c r="J61" s="30">
        <f t="shared" si="4"/>
      </c>
      <c r="K61" s="38">
        <f t="shared" si="5"/>
      </c>
      <c r="L61" s="57"/>
    </row>
    <row r="62" spans="1:12" s="2" customFormat="1" ht="15">
      <c r="A62" s="64" t="s">
        <v>75</v>
      </c>
      <c r="B62" s="74">
        <v>9.3</v>
      </c>
      <c r="C62" s="30">
        <v>3.6</v>
      </c>
      <c r="D62" s="38">
        <f t="shared" si="1"/>
        <v>38.70967741935484</v>
      </c>
      <c r="E62" s="38"/>
      <c r="F62" s="53">
        <f t="shared" si="0"/>
        <v>3.6</v>
      </c>
      <c r="G62" s="30">
        <v>15.7</v>
      </c>
      <c r="H62" s="38"/>
      <c r="I62" s="79">
        <f t="shared" si="2"/>
        <v>15.7</v>
      </c>
      <c r="J62" s="30">
        <f t="shared" si="4"/>
        <v>43.61111111111111</v>
      </c>
      <c r="K62" s="38">
        <f t="shared" si="5"/>
      </c>
      <c r="L62" s="57"/>
    </row>
    <row r="63" spans="1:12" s="2" customFormat="1" ht="15" hidden="1">
      <c r="A63" s="64" t="s">
        <v>37</v>
      </c>
      <c r="B63" s="74">
        <v>34.5</v>
      </c>
      <c r="C63" s="30"/>
      <c r="D63" s="38">
        <f t="shared" si="1"/>
        <v>0</v>
      </c>
      <c r="E63" s="38">
        <v>0.3</v>
      </c>
      <c r="F63" s="53">
        <f t="shared" si="0"/>
        <v>-0.3</v>
      </c>
      <c r="G63" s="30"/>
      <c r="H63" s="38">
        <v>0.5</v>
      </c>
      <c r="I63" s="79">
        <f t="shared" si="2"/>
        <v>-0.5</v>
      </c>
      <c r="J63" s="30">
        <f t="shared" si="4"/>
      </c>
      <c r="K63" s="38">
        <f t="shared" si="5"/>
        <v>16.666666666666668</v>
      </c>
      <c r="L63" s="57"/>
    </row>
    <row r="64" spans="1:12" s="2" customFormat="1" ht="15">
      <c r="A64" s="64" t="s">
        <v>38</v>
      </c>
      <c r="B64" s="74">
        <v>30.45</v>
      </c>
      <c r="C64" s="30">
        <v>0.9</v>
      </c>
      <c r="D64" s="38">
        <f t="shared" si="1"/>
        <v>2.9556650246305423</v>
      </c>
      <c r="E64" s="38"/>
      <c r="F64" s="53">
        <f t="shared" si="0"/>
        <v>0.9</v>
      </c>
      <c r="G64" s="30">
        <v>4.5</v>
      </c>
      <c r="H64" s="38"/>
      <c r="I64" s="79">
        <f t="shared" si="2"/>
        <v>4.5</v>
      </c>
      <c r="J64" s="30">
        <f t="shared" si="4"/>
        <v>50</v>
      </c>
      <c r="K64" s="38">
        <f t="shared" si="5"/>
      </c>
      <c r="L64" s="57"/>
    </row>
    <row r="65" spans="1:12" s="2" customFormat="1" ht="15" hidden="1">
      <c r="A65" s="132" t="s">
        <v>39</v>
      </c>
      <c r="B65" s="74">
        <v>44.41</v>
      </c>
      <c r="C65" s="30"/>
      <c r="D65" s="38">
        <f t="shared" si="1"/>
        <v>0</v>
      </c>
      <c r="E65" s="38"/>
      <c r="F65" s="53">
        <f t="shared" si="0"/>
        <v>0</v>
      </c>
      <c r="G65" s="30"/>
      <c r="H65" s="38"/>
      <c r="I65" s="79">
        <f t="shared" si="2"/>
        <v>0</v>
      </c>
      <c r="J65" s="30">
        <f t="shared" si="4"/>
      </c>
      <c r="K65" s="38">
        <f t="shared" si="5"/>
      </c>
      <c r="L65" s="57"/>
    </row>
    <row r="66" spans="1:12" s="2" customFormat="1" ht="15">
      <c r="A66" s="132" t="s">
        <v>40</v>
      </c>
      <c r="B66" s="74">
        <v>80.06</v>
      </c>
      <c r="C66" s="27">
        <v>8.6</v>
      </c>
      <c r="D66" s="38">
        <f t="shared" si="1"/>
        <v>10.741943542343241</v>
      </c>
      <c r="E66" s="33"/>
      <c r="F66" s="53">
        <f t="shared" si="0"/>
        <v>8.6</v>
      </c>
      <c r="G66" s="27">
        <v>34.7</v>
      </c>
      <c r="H66" s="33"/>
      <c r="I66" s="79">
        <f t="shared" si="2"/>
        <v>34.7</v>
      </c>
      <c r="J66" s="30">
        <f t="shared" si="4"/>
        <v>40.348837209302324</v>
      </c>
      <c r="K66" s="38">
        <f t="shared" si="5"/>
      </c>
      <c r="L66" s="57"/>
    </row>
    <row r="67" spans="1:12" s="2" customFormat="1" ht="15">
      <c r="A67" s="65" t="s">
        <v>41</v>
      </c>
      <c r="B67" s="80">
        <v>3.59</v>
      </c>
      <c r="C67" s="181">
        <v>0.035</v>
      </c>
      <c r="D67" s="41">
        <f t="shared" si="1"/>
        <v>0.9749303621169918</v>
      </c>
      <c r="E67" s="41">
        <v>1.328</v>
      </c>
      <c r="F67" s="99">
        <f t="shared" si="0"/>
        <v>-1.2930000000000001</v>
      </c>
      <c r="G67" s="218">
        <v>0.004</v>
      </c>
      <c r="H67" s="41">
        <v>10.102</v>
      </c>
      <c r="I67" s="82">
        <f t="shared" si="2"/>
        <v>-10.098</v>
      </c>
      <c r="J67" s="39">
        <f t="shared" si="4"/>
        <v>1.1428571428571428</v>
      </c>
      <c r="K67" s="41">
        <f t="shared" si="5"/>
        <v>76.06927710843374</v>
      </c>
      <c r="L67" s="98">
        <f t="shared" si="3"/>
        <v>-74.9264199655766</v>
      </c>
    </row>
    <row r="68" spans="1:12" s="15" customFormat="1" ht="15.75" hidden="1">
      <c r="A68" s="211" t="s">
        <v>76</v>
      </c>
      <c r="B68" s="212">
        <v>6.76</v>
      </c>
      <c r="C68" s="213">
        <f>SUM(C69:C74)-C72-C73</f>
        <v>0</v>
      </c>
      <c r="D68" s="214">
        <f t="shared" si="1"/>
        <v>0</v>
      </c>
      <c r="E68" s="214">
        <v>1.4</v>
      </c>
      <c r="F68" s="215">
        <f t="shared" si="0"/>
        <v>-1.4</v>
      </c>
      <c r="G68" s="213">
        <f>SUM(G69:G74)-G72-G73</f>
        <v>0</v>
      </c>
      <c r="H68" s="214">
        <v>4.1</v>
      </c>
      <c r="I68" s="216">
        <f t="shared" si="2"/>
        <v>-4.1</v>
      </c>
      <c r="J68" s="213">
        <f t="shared" si="4"/>
      </c>
      <c r="K68" s="214">
        <f t="shared" si="5"/>
        <v>29.285714285714285</v>
      </c>
      <c r="L68" s="217" t="e">
        <f t="shared" si="3"/>
        <v>#VALUE!</v>
      </c>
    </row>
    <row r="69" spans="1:12" s="2" customFormat="1" ht="15" hidden="1">
      <c r="A69" s="64" t="s">
        <v>77</v>
      </c>
      <c r="B69" s="74">
        <v>999999999</v>
      </c>
      <c r="C69" s="30"/>
      <c r="D69" s="38">
        <f t="shared" si="1"/>
        <v>0</v>
      </c>
      <c r="E69" s="38"/>
      <c r="F69" s="53">
        <f t="shared" si="0"/>
        <v>0</v>
      </c>
      <c r="G69" s="30"/>
      <c r="H69" s="38"/>
      <c r="I69" s="79">
        <f t="shared" si="2"/>
        <v>0</v>
      </c>
      <c r="J69" s="30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64" t="s">
        <v>42</v>
      </c>
      <c r="B70" s="74"/>
      <c r="C70" s="30"/>
      <c r="D70" s="38" t="e">
        <f aca="true" t="shared" si="6" ref="D70:D102">C70/B70*100</f>
        <v>#DIV/0!</v>
      </c>
      <c r="E70" s="38"/>
      <c r="F70" s="53">
        <f t="shared" si="0"/>
        <v>0</v>
      </c>
      <c r="G70" s="30"/>
      <c r="H70" s="38"/>
      <c r="I70" s="79">
        <f aca="true" t="shared" si="7" ref="I70:I102">G70-H70</f>
        <v>0</v>
      </c>
      <c r="J70" s="30">
        <f t="shared" si="4"/>
      </c>
      <c r="K70" s="38">
        <f t="shared" si="5"/>
      </c>
      <c r="L70" s="57" t="e">
        <f t="shared" si="3"/>
        <v>#VALUE!</v>
      </c>
    </row>
    <row r="71" spans="1:12" s="2" customFormat="1" ht="15" hidden="1">
      <c r="A71" s="64" t="s">
        <v>43</v>
      </c>
      <c r="B71" s="74">
        <v>999999999</v>
      </c>
      <c r="C71" s="30"/>
      <c r="D71" s="38">
        <f t="shared" si="6"/>
        <v>0</v>
      </c>
      <c r="E71" s="38"/>
      <c r="F71" s="53">
        <f aca="true" t="shared" si="8" ref="F71:F102">C71-E71</f>
        <v>0</v>
      </c>
      <c r="G71" s="30"/>
      <c r="H71" s="38"/>
      <c r="I71" s="79">
        <f t="shared" si="7"/>
        <v>0</v>
      </c>
      <c r="J71" s="30">
        <f t="shared" si="4"/>
      </c>
      <c r="K71" s="38">
        <f t="shared" si="5"/>
      </c>
      <c r="L71" s="57" t="e">
        <f aca="true" t="shared" si="9" ref="L71:L102">J71-K71</f>
        <v>#VALUE!</v>
      </c>
    </row>
    <row r="72" spans="1:12" s="2" customFormat="1" ht="15" hidden="1">
      <c r="A72" s="64" t="s">
        <v>78</v>
      </c>
      <c r="B72" s="74"/>
      <c r="C72" s="30"/>
      <c r="D72" s="38" t="e">
        <f t="shared" si="6"/>
        <v>#DIV/0!</v>
      </c>
      <c r="E72" s="38"/>
      <c r="F72" s="53">
        <f t="shared" si="8"/>
        <v>0</v>
      </c>
      <c r="G72" s="30"/>
      <c r="H72" s="38"/>
      <c r="I72" s="79">
        <f t="shared" si="7"/>
        <v>0</v>
      </c>
      <c r="J72" s="30">
        <f aca="true" t="shared" si="10" ref="J72:J135">IF(C72&gt;0,G72/C72*10,"")</f>
      </c>
      <c r="K72" s="38">
        <f aca="true" t="shared" si="11" ref="K72:K135">IF(E72&gt;0,H72/E72*10,"")</f>
      </c>
      <c r="L72" s="57" t="e">
        <f t="shared" si="9"/>
        <v>#VALUE!</v>
      </c>
    </row>
    <row r="73" spans="1:12" s="2" customFormat="1" ht="15" hidden="1">
      <c r="A73" s="64" t="s">
        <v>79</v>
      </c>
      <c r="B73" s="74"/>
      <c r="C73" s="30"/>
      <c r="D73" s="38" t="e">
        <f t="shared" si="6"/>
        <v>#DIV/0!</v>
      </c>
      <c r="E73" s="38"/>
      <c r="F73" s="53">
        <f t="shared" si="8"/>
        <v>0</v>
      </c>
      <c r="G73" s="30"/>
      <c r="H73" s="38"/>
      <c r="I73" s="79">
        <f t="shared" si="7"/>
        <v>0</v>
      </c>
      <c r="J73" s="30">
        <f t="shared" si="10"/>
      </c>
      <c r="K73" s="38">
        <f t="shared" si="11"/>
      </c>
      <c r="L73" s="57" t="e">
        <f t="shared" si="9"/>
        <v>#VALUE!</v>
      </c>
    </row>
    <row r="74" spans="1:12" s="2" customFormat="1" ht="15" hidden="1">
      <c r="A74" s="64" t="s">
        <v>44</v>
      </c>
      <c r="B74" s="74">
        <v>5.67</v>
      </c>
      <c r="C74" s="30"/>
      <c r="D74" s="38">
        <f t="shared" si="6"/>
        <v>0</v>
      </c>
      <c r="E74" s="38">
        <v>1.4</v>
      </c>
      <c r="F74" s="53">
        <f t="shared" si="8"/>
        <v>-1.4</v>
      </c>
      <c r="G74" s="30"/>
      <c r="H74" s="38">
        <v>4.1</v>
      </c>
      <c r="I74" s="79">
        <f t="shared" si="7"/>
        <v>-4.1</v>
      </c>
      <c r="J74" s="30">
        <f t="shared" si="10"/>
      </c>
      <c r="K74" s="38">
        <f t="shared" si="11"/>
        <v>29.285714285714285</v>
      </c>
      <c r="L74" s="57" t="e">
        <f t="shared" si="9"/>
        <v>#VALUE!</v>
      </c>
    </row>
    <row r="75" spans="1:12" s="15" customFormat="1" ht="15.75" hidden="1">
      <c r="A75" s="134" t="s">
        <v>45</v>
      </c>
      <c r="B75" s="73">
        <v>18</v>
      </c>
      <c r="C75" s="29">
        <f>SUM(C76:C91)-C82-C83-C91</f>
        <v>0</v>
      </c>
      <c r="D75" s="37">
        <f t="shared" si="6"/>
        <v>0</v>
      </c>
      <c r="E75" s="37">
        <v>0</v>
      </c>
      <c r="F75" s="51">
        <f t="shared" si="8"/>
        <v>0</v>
      </c>
      <c r="G75" s="29">
        <f>SUM(G76:G91)-G82-G83-G91</f>
        <v>0</v>
      </c>
      <c r="H75" s="37">
        <v>0</v>
      </c>
      <c r="I75" s="77">
        <f t="shared" si="7"/>
        <v>0</v>
      </c>
      <c r="J75" s="29">
        <f t="shared" si="10"/>
      </c>
      <c r="K75" s="37">
        <f t="shared" si="11"/>
      </c>
      <c r="L75" s="56" t="e">
        <f t="shared" si="9"/>
        <v>#VALUE!</v>
      </c>
    </row>
    <row r="76" spans="1:12" s="2" customFormat="1" ht="15" hidden="1">
      <c r="A76" s="64" t="s">
        <v>80</v>
      </c>
      <c r="B76" s="74"/>
      <c r="C76" s="30"/>
      <c r="D76" s="38" t="e">
        <f t="shared" si="6"/>
        <v>#DIV/0!</v>
      </c>
      <c r="E76" s="38"/>
      <c r="F76" s="53">
        <f t="shared" si="8"/>
        <v>0</v>
      </c>
      <c r="G76" s="30"/>
      <c r="H76" s="38"/>
      <c r="I76" s="79">
        <f t="shared" si="7"/>
        <v>0</v>
      </c>
      <c r="J76" s="30">
        <f t="shared" si="10"/>
      </c>
      <c r="K76" s="38">
        <f t="shared" si="11"/>
      </c>
      <c r="L76" s="57" t="e">
        <f t="shared" si="9"/>
        <v>#VALUE!</v>
      </c>
    </row>
    <row r="77" spans="1:12" s="2" customFormat="1" ht="15" hidden="1">
      <c r="A77" s="64" t="s">
        <v>81</v>
      </c>
      <c r="B77" s="74"/>
      <c r="C77" s="30"/>
      <c r="D77" s="38" t="e">
        <f t="shared" si="6"/>
        <v>#DIV/0!</v>
      </c>
      <c r="E77" s="38"/>
      <c r="F77" s="53">
        <f t="shared" si="8"/>
        <v>0</v>
      </c>
      <c r="G77" s="30"/>
      <c r="H77" s="38"/>
      <c r="I77" s="79">
        <f t="shared" si="7"/>
        <v>0</v>
      </c>
      <c r="J77" s="30">
        <f t="shared" si="10"/>
      </c>
      <c r="K77" s="38">
        <f t="shared" si="11"/>
      </c>
      <c r="L77" s="57" t="e">
        <f t="shared" si="9"/>
        <v>#VALUE!</v>
      </c>
    </row>
    <row r="78" spans="1:12" s="2" customFormat="1" ht="15" hidden="1">
      <c r="A78" s="64" t="s">
        <v>82</v>
      </c>
      <c r="B78" s="74"/>
      <c r="C78" s="30"/>
      <c r="D78" s="38" t="e">
        <f t="shared" si="6"/>
        <v>#DIV/0!</v>
      </c>
      <c r="E78" s="38"/>
      <c r="F78" s="53">
        <f t="shared" si="8"/>
        <v>0</v>
      </c>
      <c r="G78" s="30"/>
      <c r="H78" s="38"/>
      <c r="I78" s="79">
        <f t="shared" si="7"/>
        <v>0</v>
      </c>
      <c r="J78" s="30">
        <f t="shared" si="10"/>
      </c>
      <c r="K78" s="38">
        <f t="shared" si="11"/>
      </c>
      <c r="L78" s="57" t="e">
        <f t="shared" si="9"/>
        <v>#VALUE!</v>
      </c>
    </row>
    <row r="79" spans="1:12" s="2" customFormat="1" ht="15" hidden="1">
      <c r="A79" s="64" t="s">
        <v>83</v>
      </c>
      <c r="B79" s="74">
        <v>0.1</v>
      </c>
      <c r="C79" s="30"/>
      <c r="D79" s="38">
        <f t="shared" si="6"/>
        <v>0</v>
      </c>
      <c r="E79" s="38"/>
      <c r="F79" s="53">
        <f t="shared" si="8"/>
        <v>0</v>
      </c>
      <c r="G79" s="30"/>
      <c r="H79" s="38"/>
      <c r="I79" s="79">
        <f t="shared" si="7"/>
        <v>0</v>
      </c>
      <c r="J79" s="30">
        <f t="shared" si="10"/>
      </c>
      <c r="K79" s="38">
        <f t="shared" si="11"/>
      </c>
      <c r="L79" s="57" t="e">
        <f t="shared" si="9"/>
        <v>#VALUE!</v>
      </c>
    </row>
    <row r="80" spans="1:12" s="2" customFormat="1" ht="15" hidden="1">
      <c r="A80" s="64" t="s">
        <v>46</v>
      </c>
      <c r="B80" s="74">
        <v>10.14</v>
      </c>
      <c r="C80" s="30"/>
      <c r="D80" s="38">
        <f t="shared" si="6"/>
        <v>0</v>
      </c>
      <c r="E80" s="38"/>
      <c r="F80" s="53">
        <f t="shared" si="8"/>
        <v>0</v>
      </c>
      <c r="G80" s="30"/>
      <c r="H80" s="38"/>
      <c r="I80" s="79">
        <f t="shared" si="7"/>
        <v>0</v>
      </c>
      <c r="J80" s="30">
        <f t="shared" si="10"/>
      </c>
      <c r="K80" s="38">
        <f t="shared" si="11"/>
      </c>
      <c r="L80" s="57" t="e">
        <f t="shared" si="9"/>
        <v>#VALUE!</v>
      </c>
    </row>
    <row r="81" spans="1:12" s="2" customFormat="1" ht="15" hidden="1">
      <c r="A81" s="64" t="s">
        <v>47</v>
      </c>
      <c r="B81" s="74">
        <v>0.65</v>
      </c>
      <c r="C81" s="30"/>
      <c r="D81" s="38">
        <f t="shared" si="6"/>
        <v>0</v>
      </c>
      <c r="E81" s="38"/>
      <c r="F81" s="53">
        <f t="shared" si="8"/>
        <v>0</v>
      </c>
      <c r="G81" s="30"/>
      <c r="H81" s="38"/>
      <c r="I81" s="79">
        <f t="shared" si="7"/>
        <v>0</v>
      </c>
      <c r="J81" s="30">
        <f t="shared" si="10"/>
      </c>
      <c r="K81" s="38">
        <f t="shared" si="11"/>
      </c>
      <c r="L81" s="57" t="e">
        <f t="shared" si="9"/>
        <v>#VALUE!</v>
      </c>
    </row>
    <row r="82" spans="1:12" s="2" customFormat="1" ht="15" hidden="1">
      <c r="A82" s="64" t="s">
        <v>84</v>
      </c>
      <c r="B82" s="74"/>
      <c r="C82" s="30"/>
      <c r="D82" s="38" t="e">
        <f t="shared" si="6"/>
        <v>#DIV/0!</v>
      </c>
      <c r="E82" s="38"/>
      <c r="F82" s="53">
        <f t="shared" si="8"/>
        <v>0</v>
      </c>
      <c r="G82" s="30"/>
      <c r="H82" s="38"/>
      <c r="I82" s="79">
        <f t="shared" si="7"/>
        <v>0</v>
      </c>
      <c r="J82" s="30">
        <f t="shared" si="10"/>
      </c>
      <c r="K82" s="38">
        <f t="shared" si="11"/>
      </c>
      <c r="L82" s="57" t="e">
        <f t="shared" si="9"/>
        <v>#VALUE!</v>
      </c>
    </row>
    <row r="83" spans="1:12" s="2" customFormat="1" ht="15" hidden="1">
      <c r="A83" s="64" t="s">
        <v>85</v>
      </c>
      <c r="B83" s="74"/>
      <c r="C83" s="30"/>
      <c r="D83" s="38" t="e">
        <f t="shared" si="6"/>
        <v>#DIV/0!</v>
      </c>
      <c r="E83" s="38"/>
      <c r="F83" s="53">
        <f t="shared" si="8"/>
        <v>0</v>
      </c>
      <c r="G83" s="30"/>
      <c r="H83" s="38"/>
      <c r="I83" s="79">
        <f t="shared" si="7"/>
        <v>0</v>
      </c>
      <c r="J83" s="30">
        <f t="shared" si="10"/>
      </c>
      <c r="K83" s="38">
        <f t="shared" si="11"/>
      </c>
      <c r="L83" s="57" t="e">
        <f t="shared" si="9"/>
        <v>#VALUE!</v>
      </c>
    </row>
    <row r="84" spans="1:12" s="2" customFormat="1" ht="15" hidden="1">
      <c r="A84" s="64" t="s">
        <v>48</v>
      </c>
      <c r="B84" s="74"/>
      <c r="C84" s="30"/>
      <c r="D84" s="38" t="e">
        <f t="shared" si="6"/>
        <v>#DIV/0!</v>
      </c>
      <c r="E84" s="38"/>
      <c r="F84" s="53">
        <f t="shared" si="8"/>
        <v>0</v>
      </c>
      <c r="G84" s="30"/>
      <c r="H84" s="38"/>
      <c r="I84" s="79">
        <f t="shared" si="7"/>
        <v>0</v>
      </c>
      <c r="J84" s="30">
        <f t="shared" si="10"/>
      </c>
      <c r="K84" s="38">
        <f t="shared" si="11"/>
      </c>
      <c r="L84" s="57" t="e">
        <f t="shared" si="9"/>
        <v>#VALUE!</v>
      </c>
    </row>
    <row r="85" spans="1:12" s="2" customFormat="1" ht="15" hidden="1">
      <c r="A85" s="64" t="s">
        <v>86</v>
      </c>
      <c r="B85" s="74"/>
      <c r="C85" s="30"/>
      <c r="D85" s="38" t="e">
        <f t="shared" si="6"/>
        <v>#DIV/0!</v>
      </c>
      <c r="E85" s="38"/>
      <c r="F85" s="53">
        <f t="shared" si="8"/>
        <v>0</v>
      </c>
      <c r="G85" s="30"/>
      <c r="H85" s="38"/>
      <c r="I85" s="79">
        <f t="shared" si="7"/>
        <v>0</v>
      </c>
      <c r="J85" s="30">
        <f t="shared" si="10"/>
      </c>
      <c r="K85" s="38">
        <f t="shared" si="11"/>
      </c>
      <c r="L85" s="57" t="e">
        <f t="shared" si="9"/>
        <v>#VALUE!</v>
      </c>
    </row>
    <row r="86" spans="1:12" s="2" customFormat="1" ht="15" hidden="1">
      <c r="A86" s="64" t="s">
        <v>49</v>
      </c>
      <c r="B86" s="74">
        <v>999999999</v>
      </c>
      <c r="C86" s="30"/>
      <c r="D86" s="38">
        <f t="shared" si="6"/>
        <v>0</v>
      </c>
      <c r="E86" s="38"/>
      <c r="F86" s="53">
        <f t="shared" si="8"/>
        <v>0</v>
      </c>
      <c r="G86" s="30"/>
      <c r="H86" s="38"/>
      <c r="I86" s="79">
        <f t="shared" si="7"/>
        <v>0</v>
      </c>
      <c r="J86" s="30">
        <f t="shared" si="10"/>
      </c>
      <c r="K86" s="38">
        <f t="shared" si="11"/>
      </c>
      <c r="L86" s="57" t="e">
        <f t="shared" si="9"/>
        <v>#VALUE!</v>
      </c>
    </row>
    <row r="87" spans="1:12" s="2" customFormat="1" ht="15" hidden="1">
      <c r="A87" s="64" t="s">
        <v>50</v>
      </c>
      <c r="B87" s="74">
        <v>5.2</v>
      </c>
      <c r="C87" s="30"/>
      <c r="D87" s="38">
        <f t="shared" si="6"/>
        <v>0</v>
      </c>
      <c r="E87" s="38"/>
      <c r="F87" s="53">
        <f t="shared" si="8"/>
        <v>0</v>
      </c>
      <c r="G87" s="30"/>
      <c r="H87" s="38"/>
      <c r="I87" s="79">
        <f t="shared" si="7"/>
        <v>0</v>
      </c>
      <c r="J87" s="30">
        <f t="shared" si="10"/>
      </c>
      <c r="K87" s="38">
        <f t="shared" si="11"/>
      </c>
      <c r="L87" s="57" t="e">
        <f t="shared" si="9"/>
        <v>#VALUE!</v>
      </c>
    </row>
    <row r="88" spans="1:12" s="2" customFormat="1" ht="15" hidden="1">
      <c r="A88" s="64" t="s">
        <v>51</v>
      </c>
      <c r="B88" s="74">
        <v>1.5</v>
      </c>
      <c r="C88" s="30"/>
      <c r="D88" s="38">
        <f t="shared" si="6"/>
        <v>0</v>
      </c>
      <c r="E88" s="38"/>
      <c r="F88" s="53">
        <f t="shared" si="8"/>
        <v>0</v>
      </c>
      <c r="G88" s="30"/>
      <c r="H88" s="38"/>
      <c r="I88" s="79">
        <f t="shared" si="7"/>
        <v>0</v>
      </c>
      <c r="J88" s="30">
        <f t="shared" si="10"/>
      </c>
      <c r="K88" s="38">
        <f t="shared" si="11"/>
      </c>
      <c r="L88" s="57" t="e">
        <f t="shared" si="9"/>
        <v>#VALUE!</v>
      </c>
    </row>
    <row r="89" spans="1:12" s="2" customFormat="1" ht="15" hidden="1">
      <c r="A89" s="132" t="s">
        <v>52</v>
      </c>
      <c r="B89" s="74">
        <v>0.07</v>
      </c>
      <c r="C89" s="30"/>
      <c r="D89" s="38">
        <f t="shared" si="6"/>
        <v>0</v>
      </c>
      <c r="E89" s="38"/>
      <c r="F89" s="53">
        <f t="shared" si="8"/>
        <v>0</v>
      </c>
      <c r="G89" s="30"/>
      <c r="H89" s="38"/>
      <c r="I89" s="79">
        <f t="shared" si="7"/>
        <v>0</v>
      </c>
      <c r="J89" s="30">
        <f t="shared" si="10"/>
      </c>
      <c r="K89" s="38">
        <f t="shared" si="11"/>
      </c>
      <c r="L89" s="57" t="e">
        <f t="shared" si="9"/>
        <v>#VALUE!</v>
      </c>
    </row>
    <row r="90" spans="1:12" s="2" customFormat="1" ht="15" hidden="1">
      <c r="A90" s="64" t="s">
        <v>97</v>
      </c>
      <c r="B90" s="74"/>
      <c r="C90" s="30"/>
      <c r="D90" s="38" t="e">
        <f t="shared" si="6"/>
        <v>#DIV/0!</v>
      </c>
      <c r="E90" s="38"/>
      <c r="F90" s="53">
        <f t="shared" si="8"/>
        <v>0</v>
      </c>
      <c r="G90" s="30"/>
      <c r="H90" s="38"/>
      <c r="I90" s="79">
        <f t="shared" si="7"/>
        <v>0</v>
      </c>
      <c r="J90" s="30">
        <f t="shared" si="10"/>
      </c>
      <c r="K90" s="38">
        <f t="shared" si="11"/>
      </c>
      <c r="L90" s="57" t="e">
        <f t="shared" si="9"/>
        <v>#VALUE!</v>
      </c>
    </row>
    <row r="91" spans="1:12" s="2" customFormat="1" ht="15" hidden="1">
      <c r="A91" s="64" t="s">
        <v>87</v>
      </c>
      <c r="B91" s="74"/>
      <c r="C91" s="30"/>
      <c r="D91" s="38" t="e">
        <f t="shared" si="6"/>
        <v>#DIV/0!</v>
      </c>
      <c r="E91" s="38"/>
      <c r="F91" s="53">
        <f t="shared" si="8"/>
        <v>0</v>
      </c>
      <c r="G91" s="30"/>
      <c r="H91" s="38"/>
      <c r="I91" s="79">
        <f t="shared" si="7"/>
        <v>0</v>
      </c>
      <c r="J91" s="30">
        <f t="shared" si="10"/>
      </c>
      <c r="K91" s="38">
        <f t="shared" si="11"/>
      </c>
      <c r="L91" s="57" t="e">
        <f t="shared" si="9"/>
        <v>#VALUE!</v>
      </c>
    </row>
    <row r="92" spans="1:12" s="15" customFormat="1" ht="15.75" hidden="1">
      <c r="A92" s="134" t="s">
        <v>53</v>
      </c>
      <c r="B92" s="73">
        <v>48.38</v>
      </c>
      <c r="C92" s="29">
        <f>SUM(C93:C102)-C98</f>
        <v>0</v>
      </c>
      <c r="D92" s="37">
        <f t="shared" si="6"/>
        <v>0</v>
      </c>
      <c r="E92" s="37">
        <v>0</v>
      </c>
      <c r="F92" s="51">
        <f t="shared" si="8"/>
        <v>0</v>
      </c>
      <c r="G92" s="29">
        <f>SUM(G93:G102)-G98</f>
        <v>0</v>
      </c>
      <c r="H92" s="37">
        <v>0</v>
      </c>
      <c r="I92" s="77">
        <f t="shared" si="7"/>
        <v>0</v>
      </c>
      <c r="J92" s="29">
        <f t="shared" si="10"/>
      </c>
      <c r="K92" s="37">
        <f t="shared" si="11"/>
      </c>
      <c r="L92" s="56" t="e">
        <f t="shared" si="9"/>
        <v>#VALUE!</v>
      </c>
    </row>
    <row r="93" spans="1:12" s="2" customFormat="1" ht="15" hidden="1">
      <c r="A93" s="64" t="s">
        <v>88</v>
      </c>
      <c r="B93" s="74"/>
      <c r="C93" s="30"/>
      <c r="D93" s="38" t="e">
        <f t="shared" si="6"/>
        <v>#DIV/0!</v>
      </c>
      <c r="E93" s="38"/>
      <c r="F93" s="53">
        <f t="shared" si="8"/>
        <v>0</v>
      </c>
      <c r="G93" s="30"/>
      <c r="H93" s="38"/>
      <c r="I93" s="79">
        <f t="shared" si="7"/>
        <v>0</v>
      </c>
      <c r="J93" s="30">
        <f t="shared" si="10"/>
      </c>
      <c r="K93" s="38">
        <f t="shared" si="11"/>
      </c>
      <c r="L93" s="57" t="e">
        <f t="shared" si="9"/>
        <v>#VALUE!</v>
      </c>
    </row>
    <row r="94" spans="1:12" s="2" customFormat="1" ht="15" hidden="1">
      <c r="A94" s="64" t="s">
        <v>54</v>
      </c>
      <c r="B94" s="74">
        <v>41.83</v>
      </c>
      <c r="C94" s="30"/>
      <c r="D94" s="38">
        <f t="shared" si="6"/>
        <v>0</v>
      </c>
      <c r="E94" s="38"/>
      <c r="F94" s="53">
        <f t="shared" si="8"/>
        <v>0</v>
      </c>
      <c r="G94" s="30"/>
      <c r="H94" s="38"/>
      <c r="I94" s="79">
        <f t="shared" si="7"/>
        <v>0</v>
      </c>
      <c r="J94" s="30">
        <f t="shared" si="10"/>
      </c>
      <c r="K94" s="38">
        <f t="shared" si="11"/>
      </c>
      <c r="L94" s="57" t="e">
        <f t="shared" si="9"/>
        <v>#VALUE!</v>
      </c>
    </row>
    <row r="95" spans="1:12" s="2" customFormat="1" ht="15" hidden="1">
      <c r="A95" s="64" t="s">
        <v>55</v>
      </c>
      <c r="B95" s="74">
        <v>0.61</v>
      </c>
      <c r="C95" s="30"/>
      <c r="D95" s="38">
        <f t="shared" si="6"/>
        <v>0</v>
      </c>
      <c r="E95" s="38"/>
      <c r="F95" s="53">
        <f t="shared" si="8"/>
        <v>0</v>
      </c>
      <c r="G95" s="30"/>
      <c r="H95" s="38"/>
      <c r="I95" s="79">
        <f t="shared" si="7"/>
        <v>0</v>
      </c>
      <c r="J95" s="30">
        <f t="shared" si="10"/>
      </c>
      <c r="K95" s="38">
        <f t="shared" si="11"/>
      </c>
      <c r="L95" s="57" t="e">
        <f t="shared" si="9"/>
        <v>#VALUE!</v>
      </c>
    </row>
    <row r="96" spans="1:12" s="2" customFormat="1" ht="15" hidden="1">
      <c r="A96" s="64" t="s">
        <v>56</v>
      </c>
      <c r="B96" s="74">
        <v>5.22</v>
      </c>
      <c r="C96" s="30"/>
      <c r="D96" s="38">
        <f t="shared" si="6"/>
        <v>0</v>
      </c>
      <c r="E96" s="38"/>
      <c r="F96" s="53">
        <f t="shared" si="8"/>
        <v>0</v>
      </c>
      <c r="G96" s="30"/>
      <c r="H96" s="38"/>
      <c r="I96" s="79">
        <f t="shared" si="7"/>
        <v>0</v>
      </c>
      <c r="J96" s="30">
        <f t="shared" si="10"/>
      </c>
      <c r="K96" s="38">
        <f t="shared" si="11"/>
      </c>
      <c r="L96" s="57" t="e">
        <f t="shared" si="9"/>
        <v>#VALUE!</v>
      </c>
    </row>
    <row r="97" spans="1:12" s="2" customFormat="1" ht="15" hidden="1">
      <c r="A97" s="64" t="s">
        <v>57</v>
      </c>
      <c r="B97" s="74"/>
      <c r="C97" s="30"/>
      <c r="D97" s="38" t="e">
        <f t="shared" si="6"/>
        <v>#DIV/0!</v>
      </c>
      <c r="E97" s="38"/>
      <c r="F97" s="53">
        <f t="shared" si="8"/>
        <v>0</v>
      </c>
      <c r="G97" s="30"/>
      <c r="H97" s="38"/>
      <c r="I97" s="79">
        <f t="shared" si="7"/>
        <v>0</v>
      </c>
      <c r="J97" s="30">
        <f t="shared" si="10"/>
      </c>
      <c r="K97" s="38">
        <f t="shared" si="11"/>
      </c>
      <c r="L97" s="57" t="e">
        <f t="shared" si="9"/>
        <v>#VALUE!</v>
      </c>
    </row>
    <row r="98" spans="1:12" s="2" customFormat="1" ht="15" hidden="1">
      <c r="A98" s="64" t="s">
        <v>89</v>
      </c>
      <c r="B98" s="74"/>
      <c r="C98" s="30"/>
      <c r="D98" s="38" t="e">
        <f t="shared" si="6"/>
        <v>#DIV/0!</v>
      </c>
      <c r="E98" s="38"/>
      <c r="F98" s="53">
        <f t="shared" si="8"/>
        <v>0</v>
      </c>
      <c r="G98" s="30"/>
      <c r="H98" s="38"/>
      <c r="I98" s="79">
        <f t="shared" si="7"/>
        <v>0</v>
      </c>
      <c r="J98" s="30">
        <f t="shared" si="10"/>
      </c>
      <c r="K98" s="38">
        <f t="shared" si="11"/>
      </c>
      <c r="L98" s="57" t="e">
        <f t="shared" si="9"/>
        <v>#VALUE!</v>
      </c>
    </row>
    <row r="99" spans="1:12" s="2" customFormat="1" ht="15" hidden="1">
      <c r="A99" s="64" t="s">
        <v>58</v>
      </c>
      <c r="B99" s="74"/>
      <c r="C99" s="30"/>
      <c r="D99" s="38" t="e">
        <f t="shared" si="6"/>
        <v>#DIV/0!</v>
      </c>
      <c r="E99" s="38"/>
      <c r="F99" s="53">
        <f t="shared" si="8"/>
        <v>0</v>
      </c>
      <c r="G99" s="30"/>
      <c r="H99" s="38"/>
      <c r="I99" s="79">
        <f t="shared" si="7"/>
        <v>0</v>
      </c>
      <c r="J99" s="30">
        <f t="shared" si="10"/>
      </c>
      <c r="K99" s="38">
        <f t="shared" si="11"/>
      </c>
      <c r="L99" s="57" t="e">
        <f t="shared" si="9"/>
        <v>#VALUE!</v>
      </c>
    </row>
    <row r="100" spans="1:12" s="2" customFormat="1" ht="15" hidden="1">
      <c r="A100" s="64" t="s">
        <v>59</v>
      </c>
      <c r="B100" s="74"/>
      <c r="C100" s="30"/>
      <c r="D100" s="38" t="e">
        <f t="shared" si="6"/>
        <v>#DIV/0!</v>
      </c>
      <c r="E100" s="38"/>
      <c r="F100" s="53">
        <f t="shared" si="8"/>
        <v>0</v>
      </c>
      <c r="G100" s="30"/>
      <c r="H100" s="38"/>
      <c r="I100" s="79">
        <f t="shared" si="7"/>
        <v>0</v>
      </c>
      <c r="J100" s="30">
        <f t="shared" si="10"/>
      </c>
      <c r="K100" s="38">
        <f t="shared" si="11"/>
      </c>
      <c r="L100" s="57" t="e">
        <f t="shared" si="9"/>
        <v>#VALUE!</v>
      </c>
    </row>
    <row r="101" spans="1:12" s="2" customFormat="1" ht="15" hidden="1">
      <c r="A101" s="65" t="s">
        <v>90</v>
      </c>
      <c r="B101" s="80">
        <v>0.72</v>
      </c>
      <c r="C101" s="39"/>
      <c r="D101" s="41">
        <f t="shared" si="6"/>
        <v>0</v>
      </c>
      <c r="E101" s="41"/>
      <c r="F101" s="99">
        <f t="shared" si="8"/>
        <v>0</v>
      </c>
      <c r="G101" s="39"/>
      <c r="H101" s="41"/>
      <c r="I101" s="82">
        <f t="shared" si="7"/>
        <v>0</v>
      </c>
      <c r="J101" s="39">
        <f t="shared" si="10"/>
      </c>
      <c r="K101" s="41">
        <f t="shared" si="11"/>
      </c>
      <c r="L101" s="98" t="e">
        <f t="shared" si="9"/>
        <v>#VALUE!</v>
      </c>
    </row>
    <row r="102" spans="1:12" s="2" customFormat="1" ht="15" hidden="1">
      <c r="A102" s="90" t="s">
        <v>91</v>
      </c>
      <c r="B102" s="91"/>
      <c r="C102" s="92"/>
      <c r="D102" s="93" t="e">
        <f t="shared" si="6"/>
        <v>#DIV/0!</v>
      </c>
      <c r="E102" s="93"/>
      <c r="F102" s="94">
        <f t="shared" si="8"/>
        <v>0</v>
      </c>
      <c r="G102" s="92"/>
      <c r="H102" s="93"/>
      <c r="I102" s="95">
        <f t="shared" si="7"/>
        <v>0</v>
      </c>
      <c r="J102" s="92">
        <f t="shared" si="10"/>
      </c>
      <c r="K102" s="93">
        <f t="shared" si="11"/>
      </c>
      <c r="L102" s="97" t="e">
        <f t="shared" si="9"/>
        <v>#VALUE!</v>
      </c>
    </row>
    <row r="103" spans="7:11" s="7" customFormat="1" ht="15" hidden="1">
      <c r="G103" s="8"/>
      <c r="J103" s="89">
        <f t="shared" si="10"/>
      </c>
      <c r="K103" s="89">
        <f t="shared" si="11"/>
      </c>
    </row>
    <row r="104" spans="1:11" s="5" customFormat="1" ht="15" hidden="1">
      <c r="A104" s="4"/>
      <c r="B104" s="4"/>
      <c r="G104" s="2"/>
      <c r="J104" s="89">
        <f t="shared" si="10"/>
      </c>
      <c r="K104" s="89">
        <f t="shared" si="11"/>
      </c>
    </row>
    <row r="105" spans="1:11" s="5" customFormat="1" ht="15" hidden="1">
      <c r="A105" s="4"/>
      <c r="B105" s="4"/>
      <c r="G105" s="2"/>
      <c r="J105" s="89">
        <f t="shared" si="10"/>
      </c>
      <c r="K105" s="89">
        <f t="shared" si="11"/>
      </c>
    </row>
    <row r="106" spans="1:11" s="5" customFormat="1" ht="15">
      <c r="A106" s="4"/>
      <c r="B106" s="4"/>
      <c r="G106" s="2"/>
      <c r="J106" s="89">
        <f t="shared" si="10"/>
      </c>
      <c r="K106" s="89">
        <f t="shared" si="11"/>
      </c>
    </row>
    <row r="107" spans="1:11" s="5" customFormat="1" ht="15">
      <c r="A107" s="4"/>
      <c r="B107" s="4"/>
      <c r="G107" s="2"/>
      <c r="J107" s="89">
        <f t="shared" si="10"/>
      </c>
      <c r="K107" s="89">
        <f t="shared" si="11"/>
      </c>
    </row>
    <row r="108" spans="1:11" s="5" customFormat="1" ht="15">
      <c r="A108" s="4"/>
      <c r="B108" s="4"/>
      <c r="G108" s="2"/>
      <c r="J108" s="89">
        <f t="shared" si="10"/>
      </c>
      <c r="K108" s="89">
        <f t="shared" si="11"/>
      </c>
    </row>
    <row r="109" spans="1:11" s="5" customFormat="1" ht="15">
      <c r="A109" s="4"/>
      <c r="B109" s="4"/>
      <c r="G109" s="2"/>
      <c r="J109" s="89">
        <f t="shared" si="10"/>
      </c>
      <c r="K109" s="89">
        <f t="shared" si="11"/>
      </c>
    </row>
    <row r="110" spans="1:11" s="5" customFormat="1" ht="15">
      <c r="A110" s="4"/>
      <c r="B110" s="4"/>
      <c r="G110" s="2"/>
      <c r="J110" s="89">
        <f t="shared" si="10"/>
      </c>
      <c r="K110" s="89">
        <f t="shared" si="11"/>
      </c>
    </row>
    <row r="111" spans="1:11" s="5" customFormat="1" ht="15">
      <c r="A111" s="4"/>
      <c r="B111" s="4"/>
      <c r="G111" s="2"/>
      <c r="J111" s="89">
        <f t="shared" si="10"/>
      </c>
      <c r="K111" s="89">
        <f t="shared" si="11"/>
      </c>
    </row>
    <row r="112" spans="1:11" s="5" customFormat="1" ht="15">
      <c r="A112" s="4"/>
      <c r="B112" s="4"/>
      <c r="G112" s="2"/>
      <c r="J112" s="89">
        <f t="shared" si="10"/>
      </c>
      <c r="K112" s="89">
        <f t="shared" si="11"/>
      </c>
    </row>
    <row r="113" spans="1:11" s="5" customFormat="1" ht="15">
      <c r="A113" s="4"/>
      <c r="B113" s="4"/>
      <c r="G113" s="2"/>
      <c r="J113" s="89">
        <f t="shared" si="10"/>
      </c>
      <c r="K113" s="89">
        <f t="shared" si="11"/>
      </c>
    </row>
    <row r="114" spans="1:11" s="5" customFormat="1" ht="15">
      <c r="A114" s="4"/>
      <c r="B114" s="4"/>
      <c r="G114" s="2"/>
      <c r="J114" s="89">
        <f t="shared" si="10"/>
      </c>
      <c r="K114" s="89">
        <f t="shared" si="11"/>
      </c>
    </row>
    <row r="115" spans="1:11" s="7" customFormat="1" ht="15">
      <c r="A115" s="4"/>
      <c r="B115" s="4"/>
      <c r="G115" s="8"/>
      <c r="J115" s="89">
        <f t="shared" si="10"/>
      </c>
      <c r="K115" s="89">
        <f t="shared" si="11"/>
      </c>
    </row>
    <row r="116" spans="1:11" s="7" customFormat="1" ht="15">
      <c r="A116" s="4"/>
      <c r="B116" s="4"/>
      <c r="G116" s="8"/>
      <c r="J116" s="89">
        <f t="shared" si="10"/>
      </c>
      <c r="K116" s="89">
        <f t="shared" si="11"/>
      </c>
    </row>
    <row r="117" spans="1:11" s="7" customFormat="1" ht="15">
      <c r="A117" s="4"/>
      <c r="B117" s="4"/>
      <c r="G117" s="8"/>
      <c r="J117" s="89">
        <f t="shared" si="10"/>
      </c>
      <c r="K117" s="89">
        <f t="shared" si="11"/>
      </c>
    </row>
    <row r="118" spans="1:11" s="7" customFormat="1" ht="15">
      <c r="A118" s="4"/>
      <c r="B118" s="4"/>
      <c r="G118" s="8"/>
      <c r="J118" s="89">
        <f t="shared" si="10"/>
      </c>
      <c r="K118" s="89">
        <f t="shared" si="11"/>
      </c>
    </row>
    <row r="119" spans="1:11" s="7" customFormat="1" ht="15">
      <c r="A119" s="4"/>
      <c r="B119" s="4"/>
      <c r="G119" s="8"/>
      <c r="J119" s="89">
        <f t="shared" si="10"/>
      </c>
      <c r="K119" s="89">
        <f t="shared" si="11"/>
      </c>
    </row>
    <row r="120" spans="1:11" s="7" customFormat="1" ht="15">
      <c r="A120" s="4"/>
      <c r="B120" s="4"/>
      <c r="G120" s="8"/>
      <c r="J120" s="89">
        <f t="shared" si="10"/>
      </c>
      <c r="K120" s="89">
        <f t="shared" si="11"/>
      </c>
    </row>
    <row r="121" spans="1:11" s="7" customFormat="1" ht="15">
      <c r="A121" s="4"/>
      <c r="B121" s="4"/>
      <c r="G121" s="8"/>
      <c r="J121" s="89">
        <f t="shared" si="10"/>
      </c>
      <c r="K121" s="89">
        <f t="shared" si="11"/>
      </c>
    </row>
    <row r="122" spans="1:11" s="7" customFormat="1" ht="15">
      <c r="A122" s="4"/>
      <c r="B122" s="4"/>
      <c r="G122" s="8"/>
      <c r="J122" s="89">
        <f t="shared" si="10"/>
      </c>
      <c r="K122" s="89">
        <f t="shared" si="11"/>
      </c>
    </row>
    <row r="123" spans="1:11" s="7" customFormat="1" ht="15">
      <c r="A123" s="4"/>
      <c r="B123" s="4"/>
      <c r="G123" s="8"/>
      <c r="J123" s="89">
        <f t="shared" si="10"/>
      </c>
      <c r="K123" s="89">
        <f t="shared" si="11"/>
      </c>
    </row>
    <row r="124" spans="1:11" s="7" customFormat="1" ht="15">
      <c r="A124" s="4"/>
      <c r="B124" s="4"/>
      <c r="G124" s="8"/>
      <c r="J124" s="89">
        <f t="shared" si="10"/>
      </c>
      <c r="K124" s="89">
        <f t="shared" si="11"/>
      </c>
    </row>
    <row r="125" spans="1:11" s="7" customFormat="1" ht="15">
      <c r="A125" s="4"/>
      <c r="B125" s="4"/>
      <c r="G125" s="8"/>
      <c r="J125" s="89">
        <f t="shared" si="10"/>
      </c>
      <c r="K125" s="89">
        <f t="shared" si="11"/>
      </c>
    </row>
    <row r="126" spans="1:11" s="7" customFormat="1" ht="15">
      <c r="A126" s="4"/>
      <c r="B126" s="4"/>
      <c r="G126" s="8"/>
      <c r="J126" s="89">
        <f t="shared" si="10"/>
      </c>
      <c r="K126" s="89">
        <f t="shared" si="11"/>
      </c>
    </row>
    <row r="127" spans="1:11" s="7" customFormat="1" ht="15">
      <c r="A127" s="4"/>
      <c r="B127" s="4"/>
      <c r="G127" s="8"/>
      <c r="J127" s="89">
        <f t="shared" si="10"/>
      </c>
      <c r="K127" s="89">
        <f t="shared" si="11"/>
      </c>
    </row>
    <row r="128" spans="1:11" s="7" customFormat="1" ht="15">
      <c r="A128" s="4"/>
      <c r="B128" s="4"/>
      <c r="G128" s="8"/>
      <c r="J128" s="89">
        <f t="shared" si="10"/>
      </c>
      <c r="K128" s="89">
        <f t="shared" si="11"/>
      </c>
    </row>
    <row r="129" spans="1:11" s="7" customFormat="1" ht="15">
      <c r="A129" s="4"/>
      <c r="B129" s="4"/>
      <c r="G129" s="8"/>
      <c r="J129" s="89">
        <f t="shared" si="10"/>
      </c>
      <c r="K129" s="89">
        <f t="shared" si="11"/>
      </c>
    </row>
    <row r="130" spans="1:11" s="7" customFormat="1" ht="15">
      <c r="A130" s="4"/>
      <c r="B130" s="4"/>
      <c r="G130" s="8"/>
      <c r="J130" s="89">
        <f t="shared" si="10"/>
      </c>
      <c r="K130" s="89">
        <f t="shared" si="11"/>
      </c>
    </row>
    <row r="131" spans="1:11" s="7" customFormat="1" ht="15">
      <c r="A131" s="4"/>
      <c r="B131" s="4"/>
      <c r="G131" s="8"/>
      <c r="J131" s="89">
        <f t="shared" si="10"/>
      </c>
      <c r="K131" s="89">
        <f t="shared" si="11"/>
      </c>
    </row>
    <row r="132" spans="1:11" s="7" customFormat="1" ht="15">
      <c r="A132" s="4"/>
      <c r="B132" s="4"/>
      <c r="G132" s="8"/>
      <c r="J132" s="89">
        <f t="shared" si="10"/>
      </c>
      <c r="K132" s="89">
        <f t="shared" si="11"/>
      </c>
    </row>
    <row r="133" spans="1:11" s="7" customFormat="1" ht="15">
      <c r="A133" s="4"/>
      <c r="B133" s="4"/>
      <c r="G133" s="8"/>
      <c r="J133" s="89">
        <f t="shared" si="10"/>
      </c>
      <c r="K133" s="89">
        <f t="shared" si="11"/>
      </c>
    </row>
    <row r="134" spans="1:11" s="7" customFormat="1" ht="15">
      <c r="A134" s="4"/>
      <c r="B134" s="4"/>
      <c r="G134" s="8"/>
      <c r="J134" s="89">
        <f t="shared" si="10"/>
      </c>
      <c r="K134" s="89">
        <f t="shared" si="11"/>
      </c>
    </row>
    <row r="135" spans="1:11" s="7" customFormat="1" ht="15">
      <c r="A135" s="4"/>
      <c r="B135" s="4"/>
      <c r="G135" s="8"/>
      <c r="J135" s="89">
        <f t="shared" si="10"/>
      </c>
      <c r="K135" s="89">
        <f t="shared" si="11"/>
      </c>
    </row>
    <row r="136" spans="1:11" s="7" customFormat="1" ht="15">
      <c r="A136" s="4"/>
      <c r="B136" s="4"/>
      <c r="G136" s="8"/>
      <c r="J136" s="89">
        <f aca="true" t="shared" si="12" ref="J136:J174">IF(C136&gt;0,G136/C136*10,"")</f>
      </c>
      <c r="K136" s="89">
        <f aca="true" t="shared" si="13" ref="K136:K174">IF(E136&gt;0,H136/E136*10,"")</f>
      </c>
    </row>
    <row r="137" spans="1:11" s="7" customFormat="1" ht="15">
      <c r="A137" s="4"/>
      <c r="B137" s="4"/>
      <c r="G137" s="8"/>
      <c r="J137" s="89">
        <f t="shared" si="12"/>
      </c>
      <c r="K137" s="89">
        <f t="shared" si="13"/>
      </c>
    </row>
    <row r="138" spans="1:11" s="7" customFormat="1" ht="15">
      <c r="A138" s="4"/>
      <c r="B138" s="4"/>
      <c r="G138" s="8"/>
      <c r="J138" s="89">
        <f t="shared" si="12"/>
      </c>
      <c r="K138" s="89">
        <f t="shared" si="13"/>
      </c>
    </row>
    <row r="139" spans="1:11" s="7" customFormat="1" ht="15">
      <c r="A139" s="4"/>
      <c r="B139" s="4"/>
      <c r="G139" s="8"/>
      <c r="J139" s="89">
        <f t="shared" si="12"/>
      </c>
      <c r="K139" s="89">
        <f t="shared" si="13"/>
      </c>
    </row>
    <row r="140" spans="1:11" s="7" customFormat="1" ht="15">
      <c r="A140" s="4"/>
      <c r="B140" s="4"/>
      <c r="G140" s="8"/>
      <c r="J140" s="89">
        <f t="shared" si="12"/>
      </c>
      <c r="K140" s="89">
        <f t="shared" si="13"/>
      </c>
    </row>
    <row r="141" spans="1:11" s="7" customFormat="1" ht="15">
      <c r="A141" s="4"/>
      <c r="B141" s="4"/>
      <c r="G141" s="8"/>
      <c r="J141" s="89">
        <f t="shared" si="12"/>
      </c>
      <c r="K141" s="89">
        <f t="shared" si="13"/>
      </c>
    </row>
    <row r="142" spans="1:11" s="7" customFormat="1" ht="15">
      <c r="A142" s="4"/>
      <c r="B142" s="4"/>
      <c r="G142" s="8"/>
      <c r="J142" s="89">
        <f t="shared" si="12"/>
      </c>
      <c r="K142" s="89">
        <f t="shared" si="13"/>
      </c>
    </row>
    <row r="143" spans="1:11" s="7" customFormat="1" ht="15">
      <c r="A143" s="4"/>
      <c r="B143" s="4"/>
      <c r="G143" s="8"/>
      <c r="J143" s="89">
        <f t="shared" si="12"/>
      </c>
      <c r="K143" s="89">
        <f t="shared" si="13"/>
      </c>
    </row>
    <row r="144" spans="1:11" s="8" customFormat="1" ht="15">
      <c r="A144" s="6"/>
      <c r="B144" s="6"/>
      <c r="J144" s="89">
        <f t="shared" si="12"/>
      </c>
      <c r="K144" s="89">
        <f t="shared" si="13"/>
      </c>
    </row>
    <row r="145" spans="1:11" s="8" customFormat="1" ht="15">
      <c r="A145" s="6"/>
      <c r="B145" s="6"/>
      <c r="J145" s="89">
        <f t="shared" si="12"/>
      </c>
      <c r="K145" s="89">
        <f t="shared" si="13"/>
      </c>
    </row>
    <row r="146" spans="1:11" s="8" customFormat="1" ht="15">
      <c r="A146" s="6"/>
      <c r="B146" s="6"/>
      <c r="J146" s="89">
        <f t="shared" si="12"/>
      </c>
      <c r="K146" s="89">
        <f t="shared" si="13"/>
      </c>
    </row>
    <row r="147" spans="1:11" s="8" customFormat="1" ht="15">
      <c r="A147" s="6"/>
      <c r="B147" s="6"/>
      <c r="J147" s="89">
        <f t="shared" si="12"/>
      </c>
      <c r="K147" s="89">
        <f t="shared" si="13"/>
      </c>
    </row>
    <row r="148" spans="1:11" s="8" customFormat="1" ht="15">
      <c r="A148" s="6"/>
      <c r="B148" s="196"/>
      <c r="C148" s="196"/>
      <c r="D148" s="196"/>
      <c r="J148" s="89">
        <f t="shared" si="12"/>
      </c>
      <c r="K148" s="89">
        <f t="shared" si="13"/>
      </c>
    </row>
    <row r="149" spans="1:11" s="8" customFormat="1" ht="15.75">
      <c r="A149" s="21"/>
      <c r="B149" s="6"/>
      <c r="J149" s="89">
        <f t="shared" si="12"/>
      </c>
      <c r="K149" s="89">
        <f t="shared" si="13"/>
      </c>
    </row>
    <row r="150" spans="1:11" s="8" customFormat="1" ht="15">
      <c r="A150" s="6"/>
      <c r="B150" s="196"/>
      <c r="C150" s="196"/>
      <c r="D150" s="196"/>
      <c r="J150" s="89">
        <f t="shared" si="12"/>
      </c>
      <c r="K150" s="89">
        <f t="shared" si="13"/>
      </c>
    </row>
    <row r="151" spans="1:11" s="8" customFormat="1" ht="15">
      <c r="A151" s="6"/>
      <c r="B151" s="6"/>
      <c r="J151" s="89">
        <f t="shared" si="12"/>
      </c>
      <c r="K151" s="89">
        <f t="shared" si="13"/>
      </c>
    </row>
    <row r="152" spans="1:11" s="8" customFormat="1" ht="15">
      <c r="A152" s="6"/>
      <c r="B152" s="6"/>
      <c r="J152" s="89">
        <f t="shared" si="12"/>
      </c>
      <c r="K152" s="89">
        <f t="shared" si="13"/>
      </c>
    </row>
    <row r="153" spans="1:11" s="8" customFormat="1" ht="15">
      <c r="A153" s="6"/>
      <c r="B153" s="6"/>
      <c r="J153" s="89">
        <f t="shared" si="12"/>
      </c>
      <c r="K153" s="89">
        <f t="shared" si="13"/>
      </c>
    </row>
    <row r="154" spans="1:11" s="8" customFormat="1" ht="15">
      <c r="A154" s="6"/>
      <c r="B154" s="6"/>
      <c r="J154" s="89">
        <f t="shared" si="12"/>
      </c>
      <c r="K154" s="89">
        <f t="shared" si="13"/>
      </c>
    </row>
    <row r="155" spans="1:11" s="8" customFormat="1" ht="15">
      <c r="A155" s="6"/>
      <c r="B155" s="6"/>
      <c r="J155" s="89">
        <f t="shared" si="12"/>
      </c>
      <c r="K155" s="89">
        <f t="shared" si="13"/>
      </c>
    </row>
    <row r="156" spans="1:11" s="8" customFormat="1" ht="15">
      <c r="A156" s="6"/>
      <c r="B156" s="6"/>
      <c r="J156" s="89">
        <f t="shared" si="12"/>
      </c>
      <c r="K156" s="89">
        <f t="shared" si="13"/>
      </c>
    </row>
    <row r="157" spans="1:11" s="8" customFormat="1" ht="15">
      <c r="A157" s="6"/>
      <c r="B157" s="6"/>
      <c r="J157" s="89">
        <f t="shared" si="12"/>
      </c>
      <c r="K157" s="89">
        <f t="shared" si="13"/>
      </c>
    </row>
    <row r="158" spans="1:11" s="8" customFormat="1" ht="15">
      <c r="A158" s="6"/>
      <c r="B158" s="6"/>
      <c r="J158" s="89">
        <f t="shared" si="12"/>
      </c>
      <c r="K158" s="89">
        <f t="shared" si="13"/>
      </c>
    </row>
    <row r="159" spans="1:11" s="8" customFormat="1" ht="15">
      <c r="A159" s="6"/>
      <c r="B159" s="6"/>
      <c r="J159" s="89">
        <f t="shared" si="12"/>
      </c>
      <c r="K159" s="89">
        <f t="shared" si="13"/>
      </c>
    </row>
    <row r="160" spans="1:11" s="8" customFormat="1" ht="15">
      <c r="A160" s="6"/>
      <c r="B160" s="6"/>
      <c r="J160" s="89">
        <f t="shared" si="12"/>
      </c>
      <c r="K160" s="89">
        <f t="shared" si="13"/>
      </c>
    </row>
    <row r="161" spans="1:11" s="8" customFormat="1" ht="15">
      <c r="A161" s="6"/>
      <c r="B161" s="6"/>
      <c r="J161" s="89">
        <f t="shared" si="12"/>
      </c>
      <c r="K161" s="89">
        <f t="shared" si="13"/>
      </c>
    </row>
    <row r="162" spans="1:11" s="8" customFormat="1" ht="15">
      <c r="A162" s="6"/>
      <c r="B162" s="6"/>
      <c r="J162" s="89">
        <f t="shared" si="12"/>
      </c>
      <c r="K162" s="89">
        <f t="shared" si="13"/>
      </c>
    </row>
    <row r="163" spans="1:11" s="8" customFormat="1" ht="15">
      <c r="A163" s="6"/>
      <c r="B163" s="6"/>
      <c r="J163" s="89">
        <f t="shared" si="12"/>
      </c>
      <c r="K163" s="89">
        <f t="shared" si="13"/>
      </c>
    </row>
    <row r="164" spans="1:11" s="8" customFormat="1" ht="15">
      <c r="A164" s="6"/>
      <c r="B164" s="6"/>
      <c r="J164" s="89">
        <f t="shared" si="12"/>
      </c>
      <c r="K164" s="89">
        <f t="shared" si="13"/>
      </c>
    </row>
    <row r="165" spans="1:11" s="8" customFormat="1" ht="15">
      <c r="A165" s="6"/>
      <c r="B165" s="6"/>
      <c r="J165" s="89">
        <f t="shared" si="12"/>
      </c>
      <c r="K165" s="89">
        <f t="shared" si="13"/>
      </c>
    </row>
    <row r="166" spans="1:11" s="8" customFormat="1" ht="15">
      <c r="A166" s="6"/>
      <c r="B166" s="6"/>
      <c r="J166" s="89">
        <f t="shared" si="12"/>
      </c>
      <c r="K166" s="89">
        <f t="shared" si="13"/>
      </c>
    </row>
    <row r="167" spans="1:11" s="8" customFormat="1" ht="15">
      <c r="A167" s="6"/>
      <c r="B167" s="6"/>
      <c r="J167" s="89">
        <f t="shared" si="12"/>
      </c>
      <c r="K167" s="89">
        <f t="shared" si="13"/>
      </c>
    </row>
    <row r="168" spans="1:11" s="8" customFormat="1" ht="15">
      <c r="A168" s="6"/>
      <c r="B168" s="6"/>
      <c r="J168" s="89">
        <f t="shared" si="12"/>
      </c>
      <c r="K168" s="89">
        <f t="shared" si="13"/>
      </c>
    </row>
    <row r="169" spans="1:11" s="8" customFormat="1" ht="15">
      <c r="A169" s="6"/>
      <c r="B169" s="6"/>
      <c r="J169" s="89">
        <f t="shared" si="12"/>
      </c>
      <c r="K169" s="89">
        <f t="shared" si="13"/>
      </c>
    </row>
    <row r="170" spans="1:11" s="8" customFormat="1" ht="15">
      <c r="A170" s="6"/>
      <c r="B170" s="6"/>
      <c r="J170" s="89">
        <f t="shared" si="12"/>
      </c>
      <c r="K170" s="89">
        <f t="shared" si="13"/>
      </c>
    </row>
    <row r="171" spans="1:11" s="8" customFormat="1" ht="15">
      <c r="A171" s="6"/>
      <c r="B171" s="6"/>
      <c r="J171" s="89">
        <f t="shared" si="12"/>
      </c>
      <c r="K171" s="89">
        <f t="shared" si="13"/>
      </c>
    </row>
    <row r="172" spans="1:11" s="8" customFormat="1" ht="15">
      <c r="A172" s="6"/>
      <c r="B172" s="6"/>
      <c r="J172" s="89">
        <f t="shared" si="12"/>
      </c>
      <c r="K172" s="89">
        <f t="shared" si="13"/>
      </c>
    </row>
    <row r="173" spans="1:11" s="8" customFormat="1" ht="15">
      <c r="A173" s="6"/>
      <c r="B173" s="6"/>
      <c r="J173" s="89">
        <f t="shared" si="12"/>
      </c>
      <c r="K173" s="89">
        <f t="shared" si="13"/>
      </c>
    </row>
    <row r="174" spans="1:11" s="8" customFormat="1" ht="15">
      <c r="A174" s="6"/>
      <c r="B174" s="6"/>
      <c r="J174" s="89">
        <f t="shared" si="12"/>
      </c>
      <c r="K174" s="89">
        <f t="shared" si="13"/>
      </c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7" s="8" customFormat="1" ht="15">
      <c r="A185" s="6"/>
      <c r="B185" s="6"/>
      <c r="G185" s="70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0.75" customHeight="1">
      <c r="A227" s="6"/>
      <c r="B227" s="6"/>
    </row>
    <row r="228" spans="1:2" s="8" customFormat="1" ht="15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A3:A4"/>
    <mergeCell ref="B3:B4"/>
    <mergeCell ref="C3:F3"/>
    <mergeCell ref="G3:I3"/>
    <mergeCell ref="J3:L3"/>
    <mergeCell ref="B148:D148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">
      <selection activeCell="G106" sqref="G106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8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11" t="s">
        <v>142</v>
      </c>
      <c r="B1" s="3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22.5" customHeight="1">
      <c r="A3" s="203" t="s">
        <v>1</v>
      </c>
      <c r="B3" s="197" t="s">
        <v>114</v>
      </c>
      <c r="C3" s="197" t="s">
        <v>96</v>
      </c>
      <c r="D3" s="197"/>
      <c r="E3" s="199"/>
      <c r="F3" s="199"/>
      <c r="G3" s="197" t="s">
        <v>60</v>
      </c>
      <c r="H3" s="199"/>
      <c r="I3" s="199"/>
      <c r="J3" s="200" t="s">
        <v>0</v>
      </c>
      <c r="K3" s="200"/>
      <c r="L3" s="200"/>
    </row>
    <row r="4" spans="1:12" s="10" customFormat="1" ht="42.75" customHeight="1">
      <c r="A4" s="204"/>
      <c r="B4" s="197"/>
      <c r="C4" s="1" t="s">
        <v>102</v>
      </c>
      <c r="D4" s="63" t="s">
        <v>117</v>
      </c>
      <c r="E4" s="1" t="s">
        <v>101</v>
      </c>
      <c r="F4" s="1" t="s">
        <v>103</v>
      </c>
      <c r="G4" s="1" t="s">
        <v>102</v>
      </c>
      <c r="H4" s="1" t="s">
        <v>101</v>
      </c>
      <c r="I4" s="1" t="s">
        <v>103</v>
      </c>
      <c r="J4" s="1" t="s">
        <v>102</v>
      </c>
      <c r="K4" s="1" t="s">
        <v>101</v>
      </c>
      <c r="L4" s="1" t="s">
        <v>103</v>
      </c>
    </row>
    <row r="5" spans="1:12" s="14" customFormat="1" ht="15.75">
      <c r="A5" s="130" t="s">
        <v>2</v>
      </c>
      <c r="B5" s="72">
        <v>181.05</v>
      </c>
      <c r="C5" s="25">
        <f>C6+C25+C36+C45+C53+C68+C75+C92</f>
        <v>20.198999999999998</v>
      </c>
      <c r="D5" s="76">
        <f>C5/B5*100</f>
        <v>11.156586578293288</v>
      </c>
      <c r="E5" s="31">
        <v>32.42</v>
      </c>
      <c r="F5" s="50">
        <f aca="true" t="shared" si="0" ref="F5:F70">C5-E5</f>
        <v>-12.221000000000004</v>
      </c>
      <c r="G5" s="25">
        <f>G6+G25+G36+G45+G53+G68+G75+G92</f>
        <v>124.879</v>
      </c>
      <c r="H5" s="31">
        <v>202.88</v>
      </c>
      <c r="I5" s="50">
        <f>G5-H5</f>
        <v>-78.00099999999999</v>
      </c>
      <c r="J5" s="62">
        <f>G5/C5*10</f>
        <v>61.82434773998714</v>
      </c>
      <c r="K5" s="31">
        <f>H5/E5*10</f>
        <v>62.57865515114126</v>
      </c>
      <c r="L5" s="50">
        <f>J5-K5</f>
        <v>-0.754307411154123</v>
      </c>
    </row>
    <row r="6" spans="1:12" s="15" customFormat="1" ht="15.75" hidden="1">
      <c r="A6" s="131" t="s">
        <v>3</v>
      </c>
      <c r="B6" s="73"/>
      <c r="C6" s="26">
        <f>SUM(C7:C23)</f>
        <v>0</v>
      </c>
      <c r="D6" s="37" t="e">
        <f aca="true" t="shared" si="1" ref="D6:D69">C6/B6*100</f>
        <v>#DIV/0!</v>
      </c>
      <c r="E6" s="32">
        <v>0</v>
      </c>
      <c r="F6" s="51">
        <f t="shared" si="0"/>
        <v>0</v>
      </c>
      <c r="G6" s="26">
        <f>SUM(G7:G23)</f>
        <v>0</v>
      </c>
      <c r="H6" s="32">
        <v>0</v>
      </c>
      <c r="I6" s="51">
        <f aca="true" t="shared" si="2" ref="I6:I69">G6-H6</f>
        <v>0</v>
      </c>
      <c r="J6" s="29">
        <f>IF(C6&gt;0,G6/C6*10,"")</f>
      </c>
      <c r="K6" s="37">
        <f>IF(E6&gt;0,H6/E6*10,"")</f>
      </c>
      <c r="L6" s="56" t="e">
        <f>J6-K6</f>
        <v>#VALUE!</v>
      </c>
    </row>
    <row r="7" spans="1:12" s="2" customFormat="1" ht="15" hidden="1">
      <c r="A7" s="132" t="s">
        <v>4</v>
      </c>
      <c r="B7" s="74"/>
      <c r="C7" s="30"/>
      <c r="D7" s="38" t="e">
        <f t="shared" si="1"/>
        <v>#DIV/0!</v>
      </c>
      <c r="E7" s="33"/>
      <c r="F7" s="57">
        <f t="shared" si="0"/>
        <v>0</v>
      </c>
      <c r="G7" s="30"/>
      <c r="H7" s="38"/>
      <c r="I7" s="57">
        <f t="shared" si="2"/>
        <v>0</v>
      </c>
      <c r="J7" s="30">
        <f>IF(C7&gt;0,G7/C7*10,"")</f>
      </c>
      <c r="K7" s="38">
        <f>IF(E7&gt;0,H7/E7*10,"")</f>
      </c>
      <c r="L7" s="57" t="e">
        <f aca="true" t="shared" si="3" ref="L7:L70">J7-K7</f>
        <v>#VALUE!</v>
      </c>
    </row>
    <row r="8" spans="1:12" s="2" customFormat="1" ht="15" hidden="1">
      <c r="A8" s="132" t="s">
        <v>5</v>
      </c>
      <c r="B8" s="74"/>
      <c r="C8" s="30"/>
      <c r="D8" s="38" t="e">
        <f t="shared" si="1"/>
        <v>#DIV/0!</v>
      </c>
      <c r="E8" s="33"/>
      <c r="F8" s="57">
        <f t="shared" si="0"/>
        <v>0</v>
      </c>
      <c r="G8" s="30"/>
      <c r="H8" s="38"/>
      <c r="I8" s="57">
        <f t="shared" si="2"/>
        <v>0</v>
      </c>
      <c r="J8" s="30">
        <f aca="true" t="shared" si="4" ref="J8:J71">IF(C8&gt;0,G8/C8*10,"")</f>
      </c>
      <c r="K8" s="38">
        <f aca="true" t="shared" si="5" ref="K8:K71">IF(E8&gt;0,H8/E8*10,"")</f>
      </c>
      <c r="L8" s="57" t="e">
        <f t="shared" si="3"/>
        <v>#VALUE!</v>
      </c>
    </row>
    <row r="9" spans="1:12" s="2" customFormat="1" ht="15" hidden="1">
      <c r="A9" s="132" t="s">
        <v>6</v>
      </c>
      <c r="B9" s="74"/>
      <c r="C9" s="30"/>
      <c r="D9" s="38" t="e">
        <f t="shared" si="1"/>
        <v>#DIV/0!</v>
      </c>
      <c r="E9" s="33"/>
      <c r="F9" s="57">
        <f t="shared" si="0"/>
        <v>0</v>
      </c>
      <c r="G9" s="30"/>
      <c r="H9" s="38"/>
      <c r="I9" s="57">
        <f t="shared" si="2"/>
        <v>0</v>
      </c>
      <c r="J9" s="30">
        <f t="shared" si="4"/>
      </c>
      <c r="K9" s="38">
        <f t="shared" si="5"/>
      </c>
      <c r="L9" s="57" t="e">
        <f t="shared" si="3"/>
        <v>#VALUE!</v>
      </c>
    </row>
    <row r="10" spans="1:12" s="2" customFormat="1" ht="15" hidden="1">
      <c r="A10" s="132" t="s">
        <v>7</v>
      </c>
      <c r="B10" s="74"/>
      <c r="C10" s="30"/>
      <c r="D10" s="38" t="e">
        <f t="shared" si="1"/>
        <v>#DIV/0!</v>
      </c>
      <c r="E10" s="33"/>
      <c r="F10" s="57">
        <f t="shared" si="0"/>
        <v>0</v>
      </c>
      <c r="G10" s="30"/>
      <c r="H10" s="38"/>
      <c r="I10" s="57">
        <f t="shared" si="2"/>
        <v>0</v>
      </c>
      <c r="J10" s="30">
        <f t="shared" si="4"/>
      </c>
      <c r="K10" s="38">
        <f t="shared" si="5"/>
      </c>
      <c r="L10" s="57" t="e">
        <f t="shared" si="3"/>
        <v>#VALUE!</v>
      </c>
    </row>
    <row r="11" spans="1:12" s="2" customFormat="1" ht="15" hidden="1">
      <c r="A11" s="132" t="s">
        <v>8</v>
      </c>
      <c r="B11" s="74"/>
      <c r="C11" s="30"/>
      <c r="D11" s="38" t="e">
        <f t="shared" si="1"/>
        <v>#DIV/0!</v>
      </c>
      <c r="E11" s="33"/>
      <c r="F11" s="57">
        <f t="shared" si="0"/>
        <v>0</v>
      </c>
      <c r="G11" s="30"/>
      <c r="H11" s="38"/>
      <c r="I11" s="57">
        <f t="shared" si="2"/>
        <v>0</v>
      </c>
      <c r="J11" s="30">
        <f t="shared" si="4"/>
      </c>
      <c r="K11" s="38">
        <f t="shared" si="5"/>
      </c>
      <c r="L11" s="57" t="e">
        <f t="shared" si="3"/>
        <v>#VALUE!</v>
      </c>
    </row>
    <row r="12" spans="1:14" s="2" customFormat="1" ht="15" hidden="1">
      <c r="A12" s="132" t="s">
        <v>9</v>
      </c>
      <c r="B12" s="74"/>
      <c r="C12" s="30"/>
      <c r="D12" s="38" t="e">
        <f t="shared" si="1"/>
        <v>#DIV/0!</v>
      </c>
      <c r="E12" s="33"/>
      <c r="F12" s="57">
        <f t="shared" si="0"/>
        <v>0</v>
      </c>
      <c r="G12" s="30"/>
      <c r="H12" s="38"/>
      <c r="I12" s="57">
        <f t="shared" si="2"/>
        <v>0</v>
      </c>
      <c r="J12" s="30">
        <f t="shared" si="4"/>
      </c>
      <c r="K12" s="38">
        <f t="shared" si="5"/>
      </c>
      <c r="L12" s="57" t="e">
        <f t="shared" si="3"/>
        <v>#VALUE!</v>
      </c>
      <c r="M12" s="24"/>
      <c r="N12" s="24"/>
    </row>
    <row r="13" spans="1:12" s="2" customFormat="1" ht="15" hidden="1">
      <c r="A13" s="132" t="s">
        <v>10</v>
      </c>
      <c r="B13" s="74"/>
      <c r="C13" s="30"/>
      <c r="D13" s="38" t="e">
        <f t="shared" si="1"/>
        <v>#DIV/0!</v>
      </c>
      <c r="E13" s="33"/>
      <c r="F13" s="57">
        <f t="shared" si="0"/>
        <v>0</v>
      </c>
      <c r="G13" s="30"/>
      <c r="H13" s="38"/>
      <c r="I13" s="57">
        <f t="shared" si="2"/>
        <v>0</v>
      </c>
      <c r="J13" s="30">
        <f t="shared" si="4"/>
      </c>
      <c r="K13" s="38">
        <f t="shared" si="5"/>
      </c>
      <c r="L13" s="57" t="e">
        <f t="shared" si="3"/>
        <v>#VALUE!</v>
      </c>
    </row>
    <row r="14" spans="1:12" s="2" customFormat="1" ht="15" hidden="1">
      <c r="A14" s="132" t="s">
        <v>11</v>
      </c>
      <c r="B14" s="74"/>
      <c r="C14" s="30"/>
      <c r="D14" s="38" t="e">
        <f t="shared" si="1"/>
        <v>#DIV/0!</v>
      </c>
      <c r="E14" s="33"/>
      <c r="F14" s="57">
        <f t="shared" si="0"/>
        <v>0</v>
      </c>
      <c r="G14" s="30"/>
      <c r="H14" s="38"/>
      <c r="I14" s="57">
        <f t="shared" si="2"/>
        <v>0</v>
      </c>
      <c r="J14" s="30">
        <f t="shared" si="4"/>
      </c>
      <c r="K14" s="38">
        <f t="shared" si="5"/>
      </c>
      <c r="L14" s="57" t="e">
        <f t="shared" si="3"/>
        <v>#VALUE!</v>
      </c>
    </row>
    <row r="15" spans="1:12" s="2" customFormat="1" ht="15" hidden="1">
      <c r="A15" s="132" t="s">
        <v>12</v>
      </c>
      <c r="B15" s="74"/>
      <c r="C15" s="30"/>
      <c r="D15" s="38" t="e">
        <f t="shared" si="1"/>
        <v>#DIV/0!</v>
      </c>
      <c r="E15" s="33"/>
      <c r="F15" s="57">
        <f t="shared" si="0"/>
        <v>0</v>
      </c>
      <c r="G15" s="30"/>
      <c r="H15" s="38"/>
      <c r="I15" s="57">
        <f t="shared" si="2"/>
        <v>0</v>
      </c>
      <c r="J15" s="30">
        <f t="shared" si="4"/>
      </c>
      <c r="K15" s="38">
        <f t="shared" si="5"/>
      </c>
      <c r="L15" s="57" t="e">
        <f t="shared" si="3"/>
        <v>#VALUE!</v>
      </c>
    </row>
    <row r="16" spans="1:12" s="2" customFormat="1" ht="15" hidden="1">
      <c r="A16" s="132" t="s">
        <v>92</v>
      </c>
      <c r="B16" s="74"/>
      <c r="C16" s="30"/>
      <c r="D16" s="38" t="e">
        <f t="shared" si="1"/>
        <v>#DIV/0!</v>
      </c>
      <c r="E16" s="33"/>
      <c r="F16" s="57">
        <f t="shared" si="0"/>
        <v>0</v>
      </c>
      <c r="G16" s="30"/>
      <c r="H16" s="38"/>
      <c r="I16" s="57">
        <f t="shared" si="2"/>
        <v>0</v>
      </c>
      <c r="J16" s="30">
        <f t="shared" si="4"/>
      </c>
      <c r="K16" s="38">
        <f t="shared" si="5"/>
      </c>
      <c r="L16" s="57" t="e">
        <f t="shared" si="3"/>
        <v>#VALUE!</v>
      </c>
    </row>
    <row r="17" spans="1:12" s="2" customFormat="1" ht="15" hidden="1">
      <c r="A17" s="132" t="s">
        <v>13</v>
      </c>
      <c r="B17" s="74"/>
      <c r="C17" s="30"/>
      <c r="D17" s="38" t="e">
        <f t="shared" si="1"/>
        <v>#DIV/0!</v>
      </c>
      <c r="E17" s="33"/>
      <c r="F17" s="57">
        <f t="shared" si="0"/>
        <v>0</v>
      </c>
      <c r="G17" s="30"/>
      <c r="H17" s="38"/>
      <c r="I17" s="57">
        <f t="shared" si="2"/>
        <v>0</v>
      </c>
      <c r="J17" s="30">
        <f t="shared" si="4"/>
      </c>
      <c r="K17" s="38">
        <f t="shared" si="5"/>
      </c>
      <c r="L17" s="57" t="e">
        <f t="shared" si="3"/>
        <v>#VALUE!</v>
      </c>
    </row>
    <row r="18" spans="1:12" s="2" customFormat="1" ht="15" hidden="1">
      <c r="A18" s="132" t="s">
        <v>14</v>
      </c>
      <c r="B18" s="74"/>
      <c r="C18" s="30"/>
      <c r="D18" s="38" t="e">
        <f t="shared" si="1"/>
        <v>#DIV/0!</v>
      </c>
      <c r="E18" s="33"/>
      <c r="F18" s="57">
        <f t="shared" si="0"/>
        <v>0</v>
      </c>
      <c r="G18" s="30"/>
      <c r="H18" s="38"/>
      <c r="I18" s="57">
        <f t="shared" si="2"/>
        <v>0</v>
      </c>
      <c r="J18" s="30">
        <f t="shared" si="4"/>
      </c>
      <c r="K18" s="38">
        <f t="shared" si="5"/>
      </c>
      <c r="L18" s="57" t="e">
        <f t="shared" si="3"/>
        <v>#VALUE!</v>
      </c>
    </row>
    <row r="19" spans="1:12" s="2" customFormat="1" ht="15" hidden="1">
      <c r="A19" s="132" t="s">
        <v>15</v>
      </c>
      <c r="B19" s="74"/>
      <c r="C19" s="118"/>
      <c r="D19" s="38" t="e">
        <f t="shared" si="1"/>
        <v>#DIV/0!</v>
      </c>
      <c r="E19" s="33"/>
      <c r="F19" s="57">
        <f t="shared" si="0"/>
        <v>0</v>
      </c>
      <c r="G19" s="118"/>
      <c r="H19" s="38"/>
      <c r="I19" s="57">
        <f t="shared" si="2"/>
        <v>0</v>
      </c>
      <c r="J19" s="30">
        <f t="shared" si="4"/>
      </c>
      <c r="K19" s="38">
        <f t="shared" si="5"/>
      </c>
      <c r="L19" s="57" t="e">
        <f t="shared" si="3"/>
        <v>#VALUE!</v>
      </c>
    </row>
    <row r="20" spans="1:12" s="2" customFormat="1" ht="15" hidden="1">
      <c r="A20" s="132" t="s">
        <v>16</v>
      </c>
      <c r="B20" s="74"/>
      <c r="C20" s="30"/>
      <c r="D20" s="38" t="e">
        <f t="shared" si="1"/>
        <v>#DIV/0!</v>
      </c>
      <c r="E20" s="33"/>
      <c r="F20" s="57">
        <f t="shared" si="0"/>
        <v>0</v>
      </c>
      <c r="G20" s="30"/>
      <c r="H20" s="38"/>
      <c r="I20" s="57">
        <f t="shared" si="2"/>
        <v>0</v>
      </c>
      <c r="J20" s="30">
        <f t="shared" si="4"/>
      </c>
      <c r="K20" s="38">
        <f t="shared" si="5"/>
      </c>
      <c r="L20" s="57" t="e">
        <f t="shared" si="3"/>
        <v>#VALUE!</v>
      </c>
    </row>
    <row r="21" spans="1:12" s="2" customFormat="1" ht="15" hidden="1">
      <c r="A21" s="132" t="s">
        <v>17</v>
      </c>
      <c r="B21" s="74"/>
      <c r="C21" s="30"/>
      <c r="D21" s="38" t="e">
        <f t="shared" si="1"/>
        <v>#DIV/0!</v>
      </c>
      <c r="E21" s="33"/>
      <c r="F21" s="57">
        <f t="shared" si="0"/>
        <v>0</v>
      </c>
      <c r="G21" s="30"/>
      <c r="H21" s="38"/>
      <c r="I21" s="57">
        <f t="shared" si="2"/>
        <v>0</v>
      </c>
      <c r="J21" s="30">
        <f t="shared" si="4"/>
      </c>
      <c r="K21" s="38">
        <f t="shared" si="5"/>
      </c>
      <c r="L21" s="57" t="e">
        <f t="shared" si="3"/>
        <v>#VALUE!</v>
      </c>
    </row>
    <row r="22" spans="1:12" s="2" customFormat="1" ht="15" hidden="1">
      <c r="A22" s="132" t="s">
        <v>18</v>
      </c>
      <c r="B22" s="74"/>
      <c r="C22" s="30"/>
      <c r="D22" s="38" t="e">
        <f t="shared" si="1"/>
        <v>#DIV/0!</v>
      </c>
      <c r="E22" s="33"/>
      <c r="F22" s="57">
        <f t="shared" si="0"/>
        <v>0</v>
      </c>
      <c r="G22" s="30"/>
      <c r="H22" s="38"/>
      <c r="I22" s="57">
        <f t="shared" si="2"/>
        <v>0</v>
      </c>
      <c r="J22" s="30">
        <f t="shared" si="4"/>
      </c>
      <c r="K22" s="38">
        <f t="shared" si="5"/>
      </c>
      <c r="L22" s="57" t="e">
        <f t="shared" si="3"/>
        <v>#VALUE!</v>
      </c>
    </row>
    <row r="23" spans="1:12" s="2" customFormat="1" ht="15" hidden="1">
      <c r="A23" s="132" t="s">
        <v>19</v>
      </c>
      <c r="B23" s="74"/>
      <c r="C23" s="30"/>
      <c r="D23" s="38" t="e">
        <f t="shared" si="1"/>
        <v>#DIV/0!</v>
      </c>
      <c r="E23" s="33"/>
      <c r="F23" s="57">
        <f t="shared" si="0"/>
        <v>0</v>
      </c>
      <c r="G23" s="30"/>
      <c r="H23" s="38"/>
      <c r="I23" s="57">
        <f t="shared" si="2"/>
        <v>0</v>
      </c>
      <c r="J23" s="30">
        <f t="shared" si="4"/>
      </c>
      <c r="K23" s="38">
        <f t="shared" si="5"/>
      </c>
      <c r="L23" s="57" t="e">
        <f t="shared" si="3"/>
        <v>#VALUE!</v>
      </c>
    </row>
    <row r="24" spans="1:12" s="2" customFormat="1" ht="15" hidden="1">
      <c r="A24" s="132"/>
      <c r="B24" s="74"/>
      <c r="C24" s="30"/>
      <c r="D24" s="38" t="e">
        <f t="shared" si="1"/>
        <v>#DIV/0!</v>
      </c>
      <c r="E24" s="33"/>
      <c r="F24" s="57"/>
      <c r="G24" s="30"/>
      <c r="H24" s="38"/>
      <c r="I24" s="57"/>
      <c r="J24" s="30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 hidden="1">
      <c r="A25" s="131" t="s">
        <v>20</v>
      </c>
      <c r="B25" s="73"/>
      <c r="C25" s="26">
        <f>SUM(C26:C35)-C29</f>
        <v>0</v>
      </c>
      <c r="D25" s="37" t="e">
        <f t="shared" si="1"/>
        <v>#DIV/0!</v>
      </c>
      <c r="E25" s="32">
        <v>0</v>
      </c>
      <c r="F25" s="51">
        <f t="shared" si="0"/>
        <v>0</v>
      </c>
      <c r="G25" s="26">
        <f>SUM(G26:G35)-G29</f>
        <v>0</v>
      </c>
      <c r="H25" s="32">
        <v>0</v>
      </c>
      <c r="I25" s="51">
        <f t="shared" si="2"/>
        <v>0</v>
      </c>
      <c r="J25" s="29">
        <f t="shared" si="4"/>
      </c>
      <c r="K25" s="37">
        <f t="shared" si="5"/>
      </c>
      <c r="L25" s="56" t="e">
        <f t="shared" si="3"/>
        <v>#VALUE!</v>
      </c>
    </row>
    <row r="26" spans="1:12" s="2" customFormat="1" ht="15" hidden="1">
      <c r="A26" s="132" t="s">
        <v>61</v>
      </c>
      <c r="B26" s="74"/>
      <c r="C26" s="30"/>
      <c r="D26" s="38" t="e">
        <f t="shared" si="1"/>
        <v>#DIV/0!</v>
      </c>
      <c r="E26" s="33"/>
      <c r="F26" s="57">
        <f t="shared" si="0"/>
        <v>0</v>
      </c>
      <c r="G26" s="30"/>
      <c r="H26" s="38"/>
      <c r="I26" s="57">
        <f t="shared" si="2"/>
        <v>0</v>
      </c>
      <c r="J26" s="30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132" t="s">
        <v>21</v>
      </c>
      <c r="B27" s="74"/>
      <c r="C27" s="30"/>
      <c r="D27" s="38" t="e">
        <f t="shared" si="1"/>
        <v>#DIV/0!</v>
      </c>
      <c r="E27" s="33"/>
      <c r="F27" s="57">
        <f t="shared" si="0"/>
        <v>0</v>
      </c>
      <c r="G27" s="30"/>
      <c r="H27" s="38"/>
      <c r="I27" s="57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132" t="s">
        <v>22</v>
      </c>
      <c r="B28" s="74"/>
      <c r="C28" s="30"/>
      <c r="D28" s="38" t="e">
        <f t="shared" si="1"/>
        <v>#DIV/0!</v>
      </c>
      <c r="E28" s="33"/>
      <c r="F28" s="57">
        <f t="shared" si="0"/>
        <v>0</v>
      </c>
      <c r="G28" s="30"/>
      <c r="H28" s="38"/>
      <c r="I28" s="57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132" t="s">
        <v>62</v>
      </c>
      <c r="B29" s="74"/>
      <c r="C29" s="30"/>
      <c r="D29" s="38" t="e">
        <f t="shared" si="1"/>
        <v>#DIV/0!</v>
      </c>
      <c r="E29" s="33"/>
      <c r="F29" s="57">
        <f t="shared" si="0"/>
        <v>0</v>
      </c>
      <c r="G29" s="30"/>
      <c r="H29" s="38"/>
      <c r="I29" s="57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132" t="s">
        <v>23</v>
      </c>
      <c r="B30" s="74"/>
      <c r="C30" s="30"/>
      <c r="D30" s="38" t="e">
        <f t="shared" si="1"/>
        <v>#DIV/0!</v>
      </c>
      <c r="E30" s="33"/>
      <c r="F30" s="57">
        <f t="shared" si="0"/>
        <v>0</v>
      </c>
      <c r="G30" s="30"/>
      <c r="H30" s="38"/>
      <c r="I30" s="57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 hidden="1">
      <c r="A31" s="132" t="s">
        <v>24</v>
      </c>
      <c r="B31" s="74"/>
      <c r="C31" s="30"/>
      <c r="D31" s="38" t="e">
        <f t="shared" si="1"/>
        <v>#DIV/0!</v>
      </c>
      <c r="E31" s="33"/>
      <c r="F31" s="57">
        <f t="shared" si="0"/>
        <v>0</v>
      </c>
      <c r="G31" s="30"/>
      <c r="H31" s="38"/>
      <c r="I31" s="57">
        <f t="shared" si="2"/>
        <v>0</v>
      </c>
      <c r="J31" s="30">
        <f t="shared" si="4"/>
      </c>
      <c r="K31" s="38">
        <f t="shared" si="5"/>
      </c>
      <c r="L31" s="57" t="e">
        <f t="shared" si="3"/>
        <v>#VALUE!</v>
      </c>
    </row>
    <row r="32" spans="1:12" s="2" customFormat="1" ht="15" hidden="1">
      <c r="A32" s="132" t="s">
        <v>25</v>
      </c>
      <c r="B32" s="74"/>
      <c r="C32" s="30"/>
      <c r="D32" s="38" t="e">
        <f t="shared" si="1"/>
        <v>#DIV/0!</v>
      </c>
      <c r="E32" s="33"/>
      <c r="F32" s="57">
        <f t="shared" si="0"/>
        <v>0</v>
      </c>
      <c r="G32" s="30"/>
      <c r="H32" s="38"/>
      <c r="I32" s="57">
        <f t="shared" si="2"/>
        <v>0</v>
      </c>
      <c r="J32" s="30">
        <f t="shared" si="4"/>
      </c>
      <c r="K32" s="38">
        <f t="shared" si="5"/>
      </c>
      <c r="L32" s="57" t="e">
        <f t="shared" si="3"/>
        <v>#VALUE!</v>
      </c>
    </row>
    <row r="33" spans="1:12" s="2" customFormat="1" ht="15" hidden="1">
      <c r="A33" s="132" t="s">
        <v>26</v>
      </c>
      <c r="B33" s="74"/>
      <c r="C33" s="30"/>
      <c r="D33" s="38" t="e">
        <f t="shared" si="1"/>
        <v>#DIV/0!</v>
      </c>
      <c r="E33" s="33"/>
      <c r="F33" s="57">
        <f t="shared" si="0"/>
        <v>0</v>
      </c>
      <c r="G33" s="30"/>
      <c r="H33" s="38"/>
      <c r="I33" s="57">
        <f t="shared" si="2"/>
        <v>0</v>
      </c>
      <c r="J33" s="30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132" t="s">
        <v>27</v>
      </c>
      <c r="B34" s="74"/>
      <c r="C34" s="30"/>
      <c r="D34" s="38" t="e">
        <f t="shared" si="1"/>
        <v>#DIV/0!</v>
      </c>
      <c r="E34" s="33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 hidden="1">
      <c r="A35" s="132" t="s">
        <v>28</v>
      </c>
      <c r="B35" s="74"/>
      <c r="C35" s="30"/>
      <c r="D35" s="38" t="e">
        <f t="shared" si="1"/>
        <v>#DIV/0!</v>
      </c>
      <c r="E35" s="33"/>
      <c r="F35" s="57">
        <f t="shared" si="0"/>
        <v>0</v>
      </c>
      <c r="G35" s="30"/>
      <c r="H35" s="38"/>
      <c r="I35" s="57">
        <f t="shared" si="2"/>
        <v>0</v>
      </c>
      <c r="J35" s="30">
        <f t="shared" si="4"/>
      </c>
      <c r="K35" s="38">
        <f t="shared" si="5"/>
      </c>
      <c r="L35" s="57" t="e">
        <f t="shared" si="3"/>
        <v>#VALUE!</v>
      </c>
    </row>
    <row r="36" spans="1:14" s="15" customFormat="1" ht="15.75">
      <c r="A36" s="131" t="s">
        <v>93</v>
      </c>
      <c r="B36" s="73">
        <v>145.71</v>
      </c>
      <c r="C36" s="26">
        <f>SUM(C37:C44)</f>
        <v>19.926</v>
      </c>
      <c r="D36" s="37">
        <f t="shared" si="1"/>
        <v>13.675108091414451</v>
      </c>
      <c r="E36" s="32">
        <v>32.42</v>
      </c>
      <c r="F36" s="51">
        <f t="shared" si="0"/>
        <v>-12.494000000000003</v>
      </c>
      <c r="G36" s="26">
        <f>SUM(G37:G44)</f>
        <v>123.879</v>
      </c>
      <c r="H36" s="32">
        <v>202.88</v>
      </c>
      <c r="I36" s="51">
        <f>G36-H36</f>
        <v>-79.00099999999999</v>
      </c>
      <c r="J36" s="29">
        <f t="shared" si="4"/>
        <v>62.16952725082807</v>
      </c>
      <c r="K36" s="37">
        <f t="shared" si="5"/>
        <v>62.57865515114126</v>
      </c>
      <c r="L36" s="56">
        <f t="shared" si="3"/>
        <v>-0.40912790031319446</v>
      </c>
      <c r="M36" s="19"/>
      <c r="N36" s="19"/>
    </row>
    <row r="37" spans="1:14" s="23" customFormat="1" ht="15">
      <c r="A37" s="132" t="s">
        <v>63</v>
      </c>
      <c r="B37" s="74">
        <v>6.7</v>
      </c>
      <c r="C37" s="27">
        <v>0.266</v>
      </c>
      <c r="D37" s="38">
        <f t="shared" si="1"/>
        <v>3.9701492537313436</v>
      </c>
      <c r="E37" s="33"/>
      <c r="F37" s="53">
        <f t="shared" si="0"/>
        <v>0.266</v>
      </c>
      <c r="G37" s="27">
        <v>0.849</v>
      </c>
      <c r="H37" s="33"/>
      <c r="I37" s="53">
        <f t="shared" si="2"/>
        <v>0.849</v>
      </c>
      <c r="J37" s="30">
        <f t="shared" si="4"/>
        <v>31.917293233082702</v>
      </c>
      <c r="K37" s="38">
        <f t="shared" si="5"/>
      </c>
      <c r="L37" s="57"/>
      <c r="M37" s="2"/>
      <c r="N37" s="2"/>
    </row>
    <row r="38" spans="1:12" s="2" customFormat="1" ht="15">
      <c r="A38" s="132" t="s">
        <v>67</v>
      </c>
      <c r="B38" s="74">
        <v>3.3</v>
      </c>
      <c r="C38" s="27">
        <v>0.66</v>
      </c>
      <c r="D38" s="38">
        <f t="shared" si="1"/>
        <v>20</v>
      </c>
      <c r="E38" s="33"/>
      <c r="F38" s="53">
        <f t="shared" si="0"/>
        <v>0.66</v>
      </c>
      <c r="G38" s="27">
        <v>2.63</v>
      </c>
      <c r="H38" s="33"/>
      <c r="I38" s="53">
        <f t="shared" si="2"/>
        <v>2.63</v>
      </c>
      <c r="J38" s="30">
        <f t="shared" si="4"/>
        <v>39.848484848484844</v>
      </c>
      <c r="K38" s="38">
        <f t="shared" si="5"/>
      </c>
      <c r="L38" s="57"/>
    </row>
    <row r="39" spans="1:12" s="5" customFormat="1" ht="15" hidden="1">
      <c r="A39" s="133" t="s">
        <v>99</v>
      </c>
      <c r="B39" s="75"/>
      <c r="C39" s="34"/>
      <c r="D39" s="38" t="e">
        <f>C39/B39*100</f>
        <v>#DIV/0!</v>
      </c>
      <c r="E39" s="35"/>
      <c r="F39" s="54">
        <f>C39-E39</f>
        <v>0</v>
      </c>
      <c r="G39" s="34"/>
      <c r="H39" s="35"/>
      <c r="I39" s="54">
        <f>G39-H39</f>
        <v>0</v>
      </c>
      <c r="J39" s="30">
        <f t="shared" si="4"/>
      </c>
      <c r="K39" s="38">
        <f t="shared" si="5"/>
      </c>
      <c r="L39" s="57" t="e">
        <f t="shared" si="3"/>
        <v>#VALUE!</v>
      </c>
    </row>
    <row r="40" spans="1:12" s="2" customFormat="1" ht="15">
      <c r="A40" s="132" t="s">
        <v>30</v>
      </c>
      <c r="B40" s="74">
        <v>117.26</v>
      </c>
      <c r="C40" s="27">
        <v>19</v>
      </c>
      <c r="D40" s="38">
        <f>C40/B40*100</f>
        <v>16.203308886235714</v>
      </c>
      <c r="E40" s="33">
        <v>31.5</v>
      </c>
      <c r="F40" s="53">
        <f t="shared" si="0"/>
        <v>-12.5</v>
      </c>
      <c r="G40" s="27">
        <v>120.4</v>
      </c>
      <c r="H40" s="33">
        <v>198.6</v>
      </c>
      <c r="I40" s="53">
        <f t="shared" si="2"/>
        <v>-78.19999999999999</v>
      </c>
      <c r="J40" s="30">
        <f t="shared" si="4"/>
        <v>63.36842105263158</v>
      </c>
      <c r="K40" s="38">
        <f t="shared" si="5"/>
        <v>63.047619047619044</v>
      </c>
      <c r="L40" s="57">
        <f t="shared" si="3"/>
        <v>0.3208020050125384</v>
      </c>
    </row>
    <row r="41" spans="1:12" s="2" customFormat="1" ht="15" hidden="1">
      <c r="A41" s="132" t="s">
        <v>31</v>
      </c>
      <c r="B41" s="74">
        <v>4.28</v>
      </c>
      <c r="C41" s="27"/>
      <c r="D41" s="38">
        <f t="shared" si="1"/>
        <v>0</v>
      </c>
      <c r="E41" s="33">
        <v>0.02</v>
      </c>
      <c r="F41" s="53">
        <f t="shared" si="0"/>
        <v>-0.02</v>
      </c>
      <c r="G41" s="27"/>
      <c r="H41" s="33">
        <v>0.08</v>
      </c>
      <c r="I41" s="53">
        <f>G41-H41</f>
        <v>-0.08</v>
      </c>
      <c r="J41" s="30">
        <f t="shared" si="4"/>
      </c>
      <c r="K41" s="38">
        <f t="shared" si="5"/>
        <v>40</v>
      </c>
      <c r="L41" s="57" t="e">
        <f t="shared" si="3"/>
        <v>#VALUE!</v>
      </c>
    </row>
    <row r="42" spans="1:12" s="2" customFormat="1" ht="15" hidden="1">
      <c r="A42" s="132" t="s">
        <v>32</v>
      </c>
      <c r="B42" s="74"/>
      <c r="C42" s="27"/>
      <c r="D42" s="38" t="e">
        <f t="shared" si="1"/>
        <v>#DIV/0!</v>
      </c>
      <c r="E42" s="33"/>
      <c r="F42" s="53">
        <f t="shared" si="0"/>
        <v>0</v>
      </c>
      <c r="G42" s="27"/>
      <c r="H42" s="33"/>
      <c r="I42" s="53">
        <f t="shared" si="2"/>
        <v>0</v>
      </c>
      <c r="J42" s="30">
        <f t="shared" si="4"/>
      </c>
      <c r="K42" s="38">
        <f t="shared" si="5"/>
      </c>
      <c r="L42" s="57" t="e">
        <f t="shared" si="3"/>
        <v>#VALUE!</v>
      </c>
    </row>
    <row r="43" spans="1:12" s="2" customFormat="1" ht="15" hidden="1">
      <c r="A43" s="132" t="s">
        <v>33</v>
      </c>
      <c r="B43" s="74">
        <v>14.17</v>
      </c>
      <c r="C43" s="27"/>
      <c r="D43" s="38">
        <f t="shared" si="1"/>
        <v>0</v>
      </c>
      <c r="E43" s="33">
        <v>0.9</v>
      </c>
      <c r="F43" s="53">
        <f t="shared" si="0"/>
        <v>-0.9</v>
      </c>
      <c r="G43" s="27"/>
      <c r="H43" s="33">
        <v>4.2</v>
      </c>
      <c r="I43" s="53">
        <f t="shared" si="2"/>
        <v>-4.2</v>
      </c>
      <c r="J43" s="30">
        <f t="shared" si="4"/>
      </c>
      <c r="K43" s="38">
        <f t="shared" si="5"/>
        <v>46.66666666666667</v>
      </c>
      <c r="L43" s="57" t="e">
        <f t="shared" si="3"/>
        <v>#VALUE!</v>
      </c>
    </row>
    <row r="44" spans="1:12" s="2" customFormat="1" ht="15" hidden="1">
      <c r="A44" s="132" t="s">
        <v>100</v>
      </c>
      <c r="B44" s="74"/>
      <c r="C44" s="27"/>
      <c r="D44" s="38" t="e">
        <f t="shared" si="1"/>
        <v>#DIV/0!</v>
      </c>
      <c r="E44" s="33"/>
      <c r="F44" s="53">
        <f t="shared" si="0"/>
        <v>0</v>
      </c>
      <c r="G44" s="27"/>
      <c r="H44" s="33"/>
      <c r="I44" s="53"/>
      <c r="J44" s="30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131" t="s">
        <v>98</v>
      </c>
      <c r="B45" s="73">
        <v>21.37</v>
      </c>
      <c r="C45" s="28">
        <f>SUM(C46:C52)</f>
        <v>0.273</v>
      </c>
      <c r="D45" s="37">
        <f t="shared" si="1"/>
        <v>1.2774918109499298</v>
      </c>
      <c r="E45" s="36">
        <v>0</v>
      </c>
      <c r="F45" s="51">
        <f t="shared" si="0"/>
        <v>0.273</v>
      </c>
      <c r="G45" s="28">
        <f>SUM(G46:G52)</f>
        <v>1</v>
      </c>
      <c r="H45" s="36">
        <v>0</v>
      </c>
      <c r="I45" s="51">
        <f>G45-H45</f>
        <v>1</v>
      </c>
      <c r="J45" s="29">
        <f t="shared" si="4"/>
        <v>36.63003663003663</v>
      </c>
      <c r="K45" s="37">
        <f t="shared" si="5"/>
      </c>
      <c r="L45" s="56"/>
    </row>
    <row r="46" spans="1:14" s="2" customFormat="1" ht="15" hidden="1">
      <c r="A46" s="132" t="s">
        <v>64</v>
      </c>
      <c r="B46" s="74">
        <v>19.32</v>
      </c>
      <c r="C46" s="27"/>
      <c r="D46" s="38">
        <f t="shared" si="1"/>
        <v>0</v>
      </c>
      <c r="E46" s="33"/>
      <c r="F46" s="53">
        <f t="shared" si="0"/>
        <v>0</v>
      </c>
      <c r="G46" s="27"/>
      <c r="H46" s="33"/>
      <c r="I46" s="53">
        <f t="shared" si="2"/>
        <v>0</v>
      </c>
      <c r="J46" s="30">
        <f t="shared" si="4"/>
      </c>
      <c r="K46" s="38">
        <f t="shared" si="5"/>
      </c>
      <c r="L46" s="57"/>
      <c r="N46" s="2">
        <f>M46*C46/10</f>
        <v>0</v>
      </c>
    </row>
    <row r="47" spans="1:12" s="2" customFormat="1" ht="15" hidden="1">
      <c r="A47" s="132" t="s">
        <v>65</v>
      </c>
      <c r="B47" s="74"/>
      <c r="C47" s="27"/>
      <c r="D47" s="38" t="e">
        <f t="shared" si="1"/>
        <v>#DIV/0!</v>
      </c>
      <c r="E47" s="33"/>
      <c r="F47" s="53">
        <f t="shared" si="0"/>
        <v>0</v>
      </c>
      <c r="G47" s="27"/>
      <c r="H47" s="33"/>
      <c r="I47" s="53">
        <f t="shared" si="2"/>
        <v>0</v>
      </c>
      <c r="J47" s="30">
        <f t="shared" si="4"/>
      </c>
      <c r="K47" s="38">
        <f t="shared" si="5"/>
      </c>
      <c r="L47" s="57"/>
    </row>
    <row r="48" spans="1:12" s="2" customFormat="1" ht="15" hidden="1">
      <c r="A48" s="132" t="s">
        <v>66</v>
      </c>
      <c r="B48" s="74"/>
      <c r="C48" s="27"/>
      <c r="D48" s="38" t="e">
        <f t="shared" si="1"/>
        <v>#DIV/0!</v>
      </c>
      <c r="E48" s="33"/>
      <c r="F48" s="53">
        <f t="shared" si="0"/>
        <v>0</v>
      </c>
      <c r="G48" s="27"/>
      <c r="H48" s="33"/>
      <c r="I48" s="53">
        <f>G48-H48</f>
        <v>0</v>
      </c>
      <c r="J48" s="30">
        <f t="shared" si="4"/>
      </c>
      <c r="K48" s="38">
        <f t="shared" si="5"/>
      </c>
      <c r="L48" s="57"/>
    </row>
    <row r="49" spans="1:12" s="2" customFormat="1" ht="15" hidden="1">
      <c r="A49" s="132" t="s">
        <v>29</v>
      </c>
      <c r="B49" s="74"/>
      <c r="C49" s="27"/>
      <c r="D49" s="38" t="e">
        <f t="shared" si="1"/>
        <v>#DIV/0!</v>
      </c>
      <c r="E49" s="33"/>
      <c r="F49" s="53">
        <f t="shared" si="0"/>
        <v>0</v>
      </c>
      <c r="G49" s="27"/>
      <c r="H49" s="33"/>
      <c r="I49" s="53">
        <f>G49-H49</f>
        <v>0</v>
      </c>
      <c r="J49" s="30">
        <f t="shared" si="4"/>
      </c>
      <c r="K49" s="38">
        <f t="shared" si="5"/>
      </c>
      <c r="L49" s="57"/>
    </row>
    <row r="50" spans="1:12" s="2" customFormat="1" ht="15" hidden="1">
      <c r="A50" s="132" t="s">
        <v>68</v>
      </c>
      <c r="B50" s="74"/>
      <c r="C50" s="27"/>
      <c r="D50" s="38" t="e">
        <f t="shared" si="1"/>
        <v>#DIV/0!</v>
      </c>
      <c r="E50" s="33"/>
      <c r="F50" s="53">
        <f t="shared" si="0"/>
        <v>0</v>
      </c>
      <c r="G50" s="27"/>
      <c r="H50" s="33"/>
      <c r="I50" s="53">
        <f>G50-H50</f>
        <v>0</v>
      </c>
      <c r="J50" s="30">
        <f t="shared" si="4"/>
      </c>
      <c r="K50" s="38">
        <f t="shared" si="5"/>
      </c>
      <c r="L50" s="57"/>
    </row>
    <row r="51" spans="1:12" s="2" customFormat="1" ht="15">
      <c r="A51" s="221" t="s">
        <v>69</v>
      </c>
      <c r="B51" s="80">
        <v>2.05</v>
      </c>
      <c r="C51" s="222">
        <v>0.273</v>
      </c>
      <c r="D51" s="41">
        <f t="shared" si="1"/>
        <v>13.31707317073171</v>
      </c>
      <c r="E51" s="81"/>
      <c r="F51" s="99">
        <f t="shared" si="0"/>
        <v>0.273</v>
      </c>
      <c r="G51" s="222">
        <v>1</v>
      </c>
      <c r="H51" s="81"/>
      <c r="I51" s="99">
        <f>G51-H51</f>
        <v>1</v>
      </c>
      <c r="J51" s="39">
        <f t="shared" si="4"/>
        <v>36.63003663003663</v>
      </c>
      <c r="K51" s="41">
        <f t="shared" si="5"/>
      </c>
      <c r="L51" s="98"/>
    </row>
    <row r="52" spans="1:12" s="2" customFormat="1" ht="15" hidden="1">
      <c r="A52" s="219" t="s">
        <v>95</v>
      </c>
      <c r="B52" s="104"/>
      <c r="C52" s="220"/>
      <c r="D52" s="107" t="e">
        <f t="shared" si="1"/>
        <v>#DIV/0!</v>
      </c>
      <c r="E52" s="110"/>
      <c r="F52" s="112">
        <f t="shared" si="0"/>
        <v>0</v>
      </c>
      <c r="G52" s="220"/>
      <c r="H52" s="110"/>
      <c r="I52" s="112">
        <f>G52-H52</f>
        <v>0</v>
      </c>
      <c r="J52" s="105">
        <f t="shared" si="4"/>
      </c>
      <c r="K52" s="107">
        <f t="shared" si="5"/>
      </c>
      <c r="L52" s="97" t="e">
        <f t="shared" si="3"/>
        <v>#VALUE!</v>
      </c>
    </row>
    <row r="53" spans="1:12" s="15" customFormat="1" ht="15.75" hidden="1">
      <c r="A53" s="134" t="s">
        <v>34</v>
      </c>
      <c r="B53" s="73"/>
      <c r="C53" s="29">
        <f>SUM(C54:C67)</f>
        <v>0</v>
      </c>
      <c r="D53" s="37" t="e">
        <f t="shared" si="1"/>
        <v>#DIV/0!</v>
      </c>
      <c r="E53" s="37">
        <v>0</v>
      </c>
      <c r="F53" s="51">
        <f t="shared" si="0"/>
        <v>0</v>
      </c>
      <c r="G53" s="29">
        <f>SUM(G54:G67)</f>
        <v>0</v>
      </c>
      <c r="H53" s="37">
        <v>0</v>
      </c>
      <c r="I53" s="77">
        <f>SUM(I54:I67)</f>
        <v>0</v>
      </c>
      <c r="J53" s="29">
        <f t="shared" si="4"/>
      </c>
      <c r="K53" s="37">
        <f t="shared" si="5"/>
      </c>
      <c r="L53" s="56" t="e">
        <f t="shared" si="3"/>
        <v>#VALUE!</v>
      </c>
    </row>
    <row r="54" spans="1:14" s="23" customFormat="1" ht="15" hidden="1">
      <c r="A54" s="64" t="s">
        <v>70</v>
      </c>
      <c r="B54" s="74"/>
      <c r="C54" s="30"/>
      <c r="D54" s="38" t="e">
        <f t="shared" si="1"/>
        <v>#DIV/0!</v>
      </c>
      <c r="E54" s="38"/>
      <c r="F54" s="53">
        <f t="shared" si="0"/>
        <v>0</v>
      </c>
      <c r="G54" s="30"/>
      <c r="H54" s="38"/>
      <c r="I54" s="79">
        <f t="shared" si="2"/>
        <v>0</v>
      </c>
      <c r="J54" s="30">
        <f t="shared" si="4"/>
      </c>
      <c r="K54" s="38">
        <f t="shared" si="5"/>
      </c>
      <c r="L54" s="57" t="e">
        <f t="shared" si="3"/>
        <v>#VALUE!</v>
      </c>
      <c r="M54" s="2"/>
      <c r="N54" s="2"/>
    </row>
    <row r="55" spans="1:12" s="2" customFormat="1" ht="15" hidden="1">
      <c r="A55" s="64" t="s">
        <v>71</v>
      </c>
      <c r="B55" s="74"/>
      <c r="C55" s="30"/>
      <c r="D55" s="38" t="e">
        <f t="shared" si="1"/>
        <v>#DIV/0!</v>
      </c>
      <c r="E55" s="38"/>
      <c r="F55" s="53">
        <f t="shared" si="0"/>
        <v>0</v>
      </c>
      <c r="G55" s="30"/>
      <c r="H55" s="38"/>
      <c r="I55" s="79">
        <f t="shared" si="2"/>
        <v>0</v>
      </c>
      <c r="J55" s="30">
        <f t="shared" si="4"/>
      </c>
      <c r="K55" s="38">
        <f t="shared" si="5"/>
      </c>
      <c r="L55" s="57" t="e">
        <f t="shared" si="3"/>
        <v>#VALUE!</v>
      </c>
    </row>
    <row r="56" spans="1:12" s="2" customFormat="1" ht="15" hidden="1">
      <c r="A56" s="64" t="s">
        <v>72</v>
      </c>
      <c r="B56" s="74"/>
      <c r="C56" s="30"/>
      <c r="D56" s="38" t="e">
        <f t="shared" si="1"/>
        <v>#DIV/0!</v>
      </c>
      <c r="E56" s="38"/>
      <c r="F56" s="53">
        <f t="shared" si="0"/>
        <v>0</v>
      </c>
      <c r="G56" s="30"/>
      <c r="H56" s="38"/>
      <c r="I56" s="79">
        <f t="shared" si="2"/>
        <v>0</v>
      </c>
      <c r="J56" s="30">
        <f t="shared" si="4"/>
      </c>
      <c r="K56" s="38">
        <f t="shared" si="5"/>
      </c>
      <c r="L56" s="57" t="e">
        <f t="shared" si="3"/>
        <v>#VALUE!</v>
      </c>
    </row>
    <row r="57" spans="1:12" s="2" customFormat="1" ht="15" hidden="1">
      <c r="A57" s="64" t="s">
        <v>73</v>
      </c>
      <c r="B57" s="74"/>
      <c r="C57" s="118"/>
      <c r="D57" s="38" t="e">
        <f t="shared" si="1"/>
        <v>#DIV/0!</v>
      </c>
      <c r="E57" s="38"/>
      <c r="F57" s="53">
        <f t="shared" si="0"/>
        <v>0</v>
      </c>
      <c r="G57" s="30"/>
      <c r="H57" s="38"/>
      <c r="I57" s="79">
        <f t="shared" si="2"/>
        <v>0</v>
      </c>
      <c r="J57" s="30">
        <f t="shared" si="4"/>
      </c>
      <c r="K57" s="38">
        <f t="shared" si="5"/>
      </c>
      <c r="L57" s="57" t="e">
        <f t="shared" si="3"/>
        <v>#VALUE!</v>
      </c>
    </row>
    <row r="58" spans="1:12" s="2" customFormat="1" ht="15" hidden="1">
      <c r="A58" s="64" t="s">
        <v>74</v>
      </c>
      <c r="B58" s="74"/>
      <c r="C58" s="30"/>
      <c r="D58" s="38" t="e">
        <f t="shared" si="1"/>
        <v>#DIV/0!</v>
      </c>
      <c r="E58" s="38"/>
      <c r="F58" s="53">
        <f t="shared" si="0"/>
        <v>0</v>
      </c>
      <c r="G58" s="30"/>
      <c r="H58" s="38"/>
      <c r="I58" s="79">
        <f t="shared" si="2"/>
        <v>0</v>
      </c>
      <c r="J58" s="30">
        <f t="shared" si="4"/>
      </c>
      <c r="K58" s="38">
        <f t="shared" si="5"/>
      </c>
      <c r="L58" s="57" t="e">
        <f t="shared" si="3"/>
        <v>#VALUE!</v>
      </c>
    </row>
    <row r="59" spans="1:12" s="2" customFormat="1" ht="15" hidden="1">
      <c r="A59" s="64" t="s">
        <v>35</v>
      </c>
      <c r="B59" s="74"/>
      <c r="C59" s="118"/>
      <c r="D59" s="38" t="e">
        <f t="shared" si="1"/>
        <v>#DIV/0!</v>
      </c>
      <c r="E59" s="38"/>
      <c r="F59" s="53">
        <f t="shared" si="0"/>
        <v>0</v>
      </c>
      <c r="G59" s="30"/>
      <c r="H59" s="38"/>
      <c r="I59" s="79">
        <f t="shared" si="2"/>
        <v>0</v>
      </c>
      <c r="J59" s="30">
        <f t="shared" si="4"/>
      </c>
      <c r="K59" s="38">
        <f t="shared" si="5"/>
      </c>
      <c r="L59" s="57" t="e">
        <f t="shared" si="3"/>
        <v>#VALUE!</v>
      </c>
    </row>
    <row r="60" spans="1:12" s="2" customFormat="1" ht="15" hidden="1">
      <c r="A60" s="64" t="s">
        <v>94</v>
      </c>
      <c r="B60" s="74"/>
      <c r="C60" s="30"/>
      <c r="D60" s="38" t="e">
        <f t="shared" si="1"/>
        <v>#DIV/0!</v>
      </c>
      <c r="E60" s="38"/>
      <c r="F60" s="53">
        <f>C60-E60</f>
        <v>0</v>
      </c>
      <c r="G60" s="30"/>
      <c r="H60" s="38"/>
      <c r="I60" s="79">
        <f>G60-H60</f>
        <v>0</v>
      </c>
      <c r="J60" s="30">
        <f t="shared" si="4"/>
      </c>
      <c r="K60" s="38">
        <f t="shared" si="5"/>
      </c>
      <c r="L60" s="57" t="e">
        <f t="shared" si="3"/>
        <v>#VALUE!</v>
      </c>
    </row>
    <row r="61" spans="1:12" s="2" customFormat="1" ht="15" hidden="1">
      <c r="A61" s="64" t="s">
        <v>36</v>
      </c>
      <c r="B61" s="74"/>
      <c r="C61" s="30"/>
      <c r="D61" s="38" t="e">
        <f t="shared" si="1"/>
        <v>#DIV/0!</v>
      </c>
      <c r="E61" s="38"/>
      <c r="F61" s="53">
        <f t="shared" si="0"/>
        <v>0</v>
      </c>
      <c r="G61" s="30"/>
      <c r="H61" s="38"/>
      <c r="I61" s="79">
        <f t="shared" si="2"/>
        <v>0</v>
      </c>
      <c r="J61" s="30">
        <f t="shared" si="4"/>
      </c>
      <c r="K61" s="38">
        <f t="shared" si="5"/>
      </c>
      <c r="L61" s="57" t="e">
        <f t="shared" si="3"/>
        <v>#VALUE!</v>
      </c>
    </row>
    <row r="62" spans="1:12" s="2" customFormat="1" ht="15" hidden="1">
      <c r="A62" s="64" t="s">
        <v>75</v>
      </c>
      <c r="B62" s="74"/>
      <c r="C62" s="30"/>
      <c r="D62" s="38" t="e">
        <f t="shared" si="1"/>
        <v>#DIV/0!</v>
      </c>
      <c r="E62" s="38"/>
      <c r="F62" s="53">
        <f t="shared" si="0"/>
        <v>0</v>
      </c>
      <c r="G62" s="30"/>
      <c r="H62" s="38"/>
      <c r="I62" s="79">
        <f t="shared" si="2"/>
        <v>0</v>
      </c>
      <c r="J62" s="30">
        <f t="shared" si="4"/>
      </c>
      <c r="K62" s="38">
        <f t="shared" si="5"/>
      </c>
      <c r="L62" s="57" t="e">
        <f t="shared" si="3"/>
        <v>#VALUE!</v>
      </c>
    </row>
    <row r="63" spans="1:12" s="2" customFormat="1" ht="15" hidden="1">
      <c r="A63" s="64" t="s">
        <v>37</v>
      </c>
      <c r="B63" s="74"/>
      <c r="C63" s="30"/>
      <c r="D63" s="38" t="e">
        <f t="shared" si="1"/>
        <v>#DIV/0!</v>
      </c>
      <c r="E63" s="38"/>
      <c r="F63" s="53">
        <f t="shared" si="0"/>
        <v>0</v>
      </c>
      <c r="G63" s="30"/>
      <c r="H63" s="38"/>
      <c r="I63" s="79">
        <f t="shared" si="2"/>
        <v>0</v>
      </c>
      <c r="J63" s="30">
        <f t="shared" si="4"/>
      </c>
      <c r="K63" s="38">
        <f t="shared" si="5"/>
      </c>
      <c r="L63" s="57" t="e">
        <f t="shared" si="3"/>
        <v>#VALUE!</v>
      </c>
    </row>
    <row r="64" spans="1:12" s="2" customFormat="1" ht="15" hidden="1">
      <c r="A64" s="64" t="s">
        <v>38</v>
      </c>
      <c r="B64" s="74"/>
      <c r="C64" s="30"/>
      <c r="D64" s="38" t="e">
        <f t="shared" si="1"/>
        <v>#DIV/0!</v>
      </c>
      <c r="E64" s="38"/>
      <c r="F64" s="53">
        <f t="shared" si="0"/>
        <v>0</v>
      </c>
      <c r="G64" s="30"/>
      <c r="H64" s="38"/>
      <c r="I64" s="79">
        <f t="shared" si="2"/>
        <v>0</v>
      </c>
      <c r="J64" s="30">
        <f t="shared" si="4"/>
      </c>
      <c r="K64" s="38">
        <f t="shared" si="5"/>
      </c>
      <c r="L64" s="57" t="e">
        <f t="shared" si="3"/>
        <v>#VALUE!</v>
      </c>
    </row>
    <row r="65" spans="1:12" s="2" customFormat="1" ht="15" hidden="1">
      <c r="A65" s="132" t="s">
        <v>39</v>
      </c>
      <c r="B65" s="74"/>
      <c r="C65" s="30"/>
      <c r="D65" s="38" t="e">
        <f t="shared" si="1"/>
        <v>#DIV/0!</v>
      </c>
      <c r="E65" s="38"/>
      <c r="F65" s="53">
        <f t="shared" si="0"/>
        <v>0</v>
      </c>
      <c r="G65" s="30"/>
      <c r="H65" s="38"/>
      <c r="I65" s="79">
        <f t="shared" si="2"/>
        <v>0</v>
      </c>
      <c r="J65" s="30">
        <f t="shared" si="4"/>
      </c>
      <c r="K65" s="38">
        <f t="shared" si="5"/>
      </c>
      <c r="L65" s="57" t="e">
        <f t="shared" si="3"/>
        <v>#VALUE!</v>
      </c>
    </row>
    <row r="66" spans="1:12" s="2" customFormat="1" ht="15" hidden="1">
      <c r="A66" s="132" t="s">
        <v>40</v>
      </c>
      <c r="B66" s="74"/>
      <c r="C66" s="27"/>
      <c r="D66" s="38" t="e">
        <f t="shared" si="1"/>
        <v>#DIV/0!</v>
      </c>
      <c r="E66" s="33"/>
      <c r="F66" s="53">
        <f t="shared" si="0"/>
        <v>0</v>
      </c>
      <c r="G66" s="27"/>
      <c r="H66" s="33"/>
      <c r="I66" s="79">
        <f t="shared" si="2"/>
        <v>0</v>
      </c>
      <c r="J66" s="30">
        <f t="shared" si="4"/>
      </c>
      <c r="K66" s="38">
        <f t="shared" si="5"/>
      </c>
      <c r="L66" s="57" t="e">
        <f t="shared" si="3"/>
        <v>#VALUE!</v>
      </c>
    </row>
    <row r="67" spans="1:12" s="2" customFormat="1" ht="15" hidden="1">
      <c r="A67" s="64" t="s">
        <v>41</v>
      </c>
      <c r="B67" s="74"/>
      <c r="C67" s="30"/>
      <c r="D67" s="38" t="e">
        <f t="shared" si="1"/>
        <v>#DIV/0!</v>
      </c>
      <c r="E67" s="38"/>
      <c r="F67" s="53">
        <f t="shared" si="0"/>
        <v>0</v>
      </c>
      <c r="G67" s="30"/>
      <c r="H67" s="38"/>
      <c r="I67" s="79">
        <f t="shared" si="2"/>
        <v>0</v>
      </c>
      <c r="J67" s="30">
        <f t="shared" si="4"/>
      </c>
      <c r="K67" s="38">
        <f t="shared" si="5"/>
      </c>
      <c r="L67" s="57" t="e">
        <f t="shared" si="3"/>
        <v>#VALUE!</v>
      </c>
    </row>
    <row r="68" spans="1:12" s="15" customFormat="1" ht="15.75" hidden="1">
      <c r="A68" s="134" t="s">
        <v>76</v>
      </c>
      <c r="B68" s="73"/>
      <c r="C68" s="29">
        <f>SUM(C69:C74)-C72-C73</f>
        <v>0</v>
      </c>
      <c r="D68" s="37" t="e">
        <f t="shared" si="1"/>
        <v>#DIV/0!</v>
      </c>
      <c r="E68" s="37">
        <v>0</v>
      </c>
      <c r="F68" s="51">
        <f t="shared" si="0"/>
        <v>0</v>
      </c>
      <c r="G68" s="29"/>
      <c r="H68" s="37">
        <v>0</v>
      </c>
      <c r="I68" s="77">
        <f t="shared" si="2"/>
        <v>0</v>
      </c>
      <c r="J68" s="29">
        <f t="shared" si="4"/>
      </c>
      <c r="K68" s="37">
        <f t="shared" si="5"/>
      </c>
      <c r="L68" s="56" t="e">
        <f t="shared" si="3"/>
        <v>#VALUE!</v>
      </c>
    </row>
    <row r="69" spans="1:12" s="2" customFormat="1" ht="15" hidden="1">
      <c r="A69" s="64" t="s">
        <v>77</v>
      </c>
      <c r="B69" s="74"/>
      <c r="C69" s="30"/>
      <c r="D69" s="38" t="e">
        <f t="shared" si="1"/>
        <v>#DIV/0!</v>
      </c>
      <c r="E69" s="38"/>
      <c r="F69" s="53">
        <f t="shared" si="0"/>
        <v>0</v>
      </c>
      <c r="G69" s="30"/>
      <c r="H69" s="38"/>
      <c r="I69" s="79">
        <f t="shared" si="2"/>
        <v>0</v>
      </c>
      <c r="J69" s="30">
        <f t="shared" si="4"/>
      </c>
      <c r="K69" s="38">
        <f t="shared" si="5"/>
      </c>
      <c r="L69" s="57" t="e">
        <f t="shared" si="3"/>
        <v>#VALUE!</v>
      </c>
    </row>
    <row r="70" spans="1:12" s="2" customFormat="1" ht="15" hidden="1">
      <c r="A70" s="64" t="s">
        <v>42</v>
      </c>
      <c r="B70" s="74"/>
      <c r="C70" s="30"/>
      <c r="D70" s="38" t="e">
        <f aca="true" t="shared" si="6" ref="D70:D102">C70/B70*100</f>
        <v>#DIV/0!</v>
      </c>
      <c r="E70" s="38"/>
      <c r="F70" s="53">
        <f t="shared" si="0"/>
        <v>0</v>
      </c>
      <c r="G70" s="30"/>
      <c r="H70" s="38"/>
      <c r="I70" s="79">
        <f aca="true" t="shared" si="7" ref="I70:I102">G70-H70</f>
        <v>0</v>
      </c>
      <c r="J70" s="30">
        <f t="shared" si="4"/>
      </c>
      <c r="K70" s="38">
        <f t="shared" si="5"/>
      </c>
      <c r="L70" s="57" t="e">
        <f t="shared" si="3"/>
        <v>#VALUE!</v>
      </c>
    </row>
    <row r="71" spans="1:12" s="2" customFormat="1" ht="15" hidden="1">
      <c r="A71" s="64" t="s">
        <v>43</v>
      </c>
      <c r="B71" s="74"/>
      <c r="C71" s="30"/>
      <c r="D71" s="38" t="e">
        <f t="shared" si="6"/>
        <v>#DIV/0!</v>
      </c>
      <c r="E71" s="38"/>
      <c r="F71" s="53">
        <f aca="true" t="shared" si="8" ref="F71:F102">C71-E71</f>
        <v>0</v>
      </c>
      <c r="G71" s="30"/>
      <c r="H71" s="38"/>
      <c r="I71" s="79">
        <f t="shared" si="7"/>
        <v>0</v>
      </c>
      <c r="J71" s="30">
        <f t="shared" si="4"/>
      </c>
      <c r="K71" s="38">
        <f t="shared" si="5"/>
      </c>
      <c r="L71" s="57" t="e">
        <f aca="true" t="shared" si="9" ref="L71:L102">J71-K71</f>
        <v>#VALUE!</v>
      </c>
    </row>
    <row r="72" spans="1:12" s="2" customFormat="1" ht="15" hidden="1">
      <c r="A72" s="64" t="s">
        <v>78</v>
      </c>
      <c r="B72" s="74"/>
      <c r="C72" s="30"/>
      <c r="D72" s="38" t="e">
        <f t="shared" si="6"/>
        <v>#DIV/0!</v>
      </c>
      <c r="E72" s="38"/>
      <c r="F72" s="53">
        <f t="shared" si="8"/>
        <v>0</v>
      </c>
      <c r="G72" s="30"/>
      <c r="H72" s="38"/>
      <c r="I72" s="79">
        <f t="shared" si="7"/>
        <v>0</v>
      </c>
      <c r="J72" s="30">
        <f aca="true" t="shared" si="10" ref="J72:J135">IF(C72&gt;0,G72/C72*10,"")</f>
      </c>
      <c r="K72" s="38">
        <f aca="true" t="shared" si="11" ref="K72:K135">IF(E72&gt;0,H72/E72*10,"")</f>
      </c>
      <c r="L72" s="57" t="e">
        <f t="shared" si="9"/>
        <v>#VALUE!</v>
      </c>
    </row>
    <row r="73" spans="1:12" s="2" customFormat="1" ht="15" hidden="1">
      <c r="A73" s="64" t="s">
        <v>79</v>
      </c>
      <c r="B73" s="74"/>
      <c r="C73" s="30"/>
      <c r="D73" s="38" t="e">
        <f t="shared" si="6"/>
        <v>#DIV/0!</v>
      </c>
      <c r="E73" s="38"/>
      <c r="F73" s="53">
        <f t="shared" si="8"/>
        <v>0</v>
      </c>
      <c r="G73" s="30"/>
      <c r="H73" s="38"/>
      <c r="I73" s="79">
        <f t="shared" si="7"/>
        <v>0</v>
      </c>
      <c r="J73" s="30">
        <f t="shared" si="10"/>
      </c>
      <c r="K73" s="38">
        <f t="shared" si="11"/>
      </c>
      <c r="L73" s="57" t="e">
        <f t="shared" si="9"/>
        <v>#VALUE!</v>
      </c>
    </row>
    <row r="74" spans="1:12" s="2" customFormat="1" ht="15" hidden="1">
      <c r="A74" s="64" t="s">
        <v>44</v>
      </c>
      <c r="B74" s="74"/>
      <c r="C74" s="30"/>
      <c r="D74" s="38" t="e">
        <f t="shared" si="6"/>
        <v>#DIV/0!</v>
      </c>
      <c r="E74" s="38"/>
      <c r="F74" s="53">
        <f t="shared" si="8"/>
        <v>0</v>
      </c>
      <c r="G74" s="30"/>
      <c r="H74" s="38"/>
      <c r="I74" s="79">
        <f t="shared" si="7"/>
        <v>0</v>
      </c>
      <c r="J74" s="30">
        <f t="shared" si="10"/>
      </c>
      <c r="K74" s="38">
        <f t="shared" si="11"/>
      </c>
      <c r="L74" s="57" t="e">
        <f t="shared" si="9"/>
        <v>#VALUE!</v>
      </c>
    </row>
    <row r="75" spans="1:12" s="15" customFormat="1" ht="15.75" hidden="1">
      <c r="A75" s="134" t="s">
        <v>45</v>
      </c>
      <c r="B75" s="73"/>
      <c r="C75" s="29">
        <f>SUM(C76:C91)-C82-C83-C91</f>
        <v>0</v>
      </c>
      <c r="D75" s="37" t="e">
        <f t="shared" si="6"/>
        <v>#DIV/0!</v>
      </c>
      <c r="E75" s="37">
        <v>0</v>
      </c>
      <c r="F75" s="51">
        <f t="shared" si="8"/>
        <v>0</v>
      </c>
      <c r="G75" s="29"/>
      <c r="H75" s="37">
        <v>0</v>
      </c>
      <c r="I75" s="77">
        <f t="shared" si="7"/>
        <v>0</v>
      </c>
      <c r="J75" s="29">
        <f t="shared" si="10"/>
      </c>
      <c r="K75" s="37">
        <f t="shared" si="11"/>
      </c>
      <c r="L75" s="56" t="e">
        <f t="shared" si="9"/>
        <v>#VALUE!</v>
      </c>
    </row>
    <row r="76" spans="1:12" s="2" customFormat="1" ht="15" hidden="1">
      <c r="A76" s="64" t="s">
        <v>80</v>
      </c>
      <c r="B76" s="74"/>
      <c r="C76" s="30"/>
      <c r="D76" s="38" t="e">
        <f t="shared" si="6"/>
        <v>#DIV/0!</v>
      </c>
      <c r="E76" s="38"/>
      <c r="F76" s="53">
        <f t="shared" si="8"/>
        <v>0</v>
      </c>
      <c r="G76" s="30"/>
      <c r="H76" s="38"/>
      <c r="I76" s="79">
        <f t="shared" si="7"/>
        <v>0</v>
      </c>
      <c r="J76" s="30">
        <f t="shared" si="10"/>
      </c>
      <c r="K76" s="38">
        <f t="shared" si="11"/>
      </c>
      <c r="L76" s="57" t="e">
        <f t="shared" si="9"/>
        <v>#VALUE!</v>
      </c>
    </row>
    <row r="77" spans="1:12" s="2" customFormat="1" ht="15" hidden="1">
      <c r="A77" s="64" t="s">
        <v>81</v>
      </c>
      <c r="B77" s="74"/>
      <c r="C77" s="30"/>
      <c r="D77" s="38" t="e">
        <f t="shared" si="6"/>
        <v>#DIV/0!</v>
      </c>
      <c r="E77" s="38"/>
      <c r="F77" s="53">
        <f t="shared" si="8"/>
        <v>0</v>
      </c>
      <c r="G77" s="30"/>
      <c r="H77" s="38"/>
      <c r="I77" s="79">
        <f t="shared" si="7"/>
        <v>0</v>
      </c>
      <c r="J77" s="30">
        <f t="shared" si="10"/>
      </c>
      <c r="K77" s="38">
        <f t="shared" si="11"/>
      </c>
      <c r="L77" s="57" t="e">
        <f t="shared" si="9"/>
        <v>#VALUE!</v>
      </c>
    </row>
    <row r="78" spans="1:12" s="2" customFormat="1" ht="15" hidden="1">
      <c r="A78" s="64" t="s">
        <v>82</v>
      </c>
      <c r="B78" s="74"/>
      <c r="C78" s="30"/>
      <c r="D78" s="38" t="e">
        <f t="shared" si="6"/>
        <v>#DIV/0!</v>
      </c>
      <c r="E78" s="38"/>
      <c r="F78" s="53">
        <f t="shared" si="8"/>
        <v>0</v>
      </c>
      <c r="G78" s="30"/>
      <c r="H78" s="38"/>
      <c r="I78" s="79">
        <f t="shared" si="7"/>
        <v>0</v>
      </c>
      <c r="J78" s="30">
        <f t="shared" si="10"/>
      </c>
      <c r="K78" s="38">
        <f t="shared" si="11"/>
      </c>
      <c r="L78" s="57" t="e">
        <f t="shared" si="9"/>
        <v>#VALUE!</v>
      </c>
    </row>
    <row r="79" spans="1:12" s="2" customFormat="1" ht="15" hidden="1">
      <c r="A79" s="64" t="s">
        <v>83</v>
      </c>
      <c r="B79" s="74"/>
      <c r="C79" s="30"/>
      <c r="D79" s="38" t="e">
        <f t="shared" si="6"/>
        <v>#DIV/0!</v>
      </c>
      <c r="E79" s="38"/>
      <c r="F79" s="53">
        <f t="shared" si="8"/>
        <v>0</v>
      </c>
      <c r="G79" s="30"/>
      <c r="H79" s="38"/>
      <c r="I79" s="79">
        <f t="shared" si="7"/>
        <v>0</v>
      </c>
      <c r="J79" s="30">
        <f t="shared" si="10"/>
      </c>
      <c r="K79" s="38">
        <f t="shared" si="11"/>
      </c>
      <c r="L79" s="57" t="e">
        <f t="shared" si="9"/>
        <v>#VALUE!</v>
      </c>
    </row>
    <row r="80" spans="1:12" s="2" customFormat="1" ht="15" hidden="1">
      <c r="A80" s="64" t="s">
        <v>46</v>
      </c>
      <c r="B80" s="74"/>
      <c r="C80" s="30"/>
      <c r="D80" s="38" t="e">
        <f t="shared" si="6"/>
        <v>#DIV/0!</v>
      </c>
      <c r="E80" s="38"/>
      <c r="F80" s="53">
        <f t="shared" si="8"/>
        <v>0</v>
      </c>
      <c r="G80" s="30"/>
      <c r="H80" s="38"/>
      <c r="I80" s="79">
        <f t="shared" si="7"/>
        <v>0</v>
      </c>
      <c r="J80" s="30">
        <f t="shared" si="10"/>
      </c>
      <c r="K80" s="38">
        <f t="shared" si="11"/>
      </c>
      <c r="L80" s="57" t="e">
        <f t="shared" si="9"/>
        <v>#VALUE!</v>
      </c>
    </row>
    <row r="81" spans="1:12" s="2" customFormat="1" ht="15" hidden="1">
      <c r="A81" s="64" t="s">
        <v>47</v>
      </c>
      <c r="B81" s="74"/>
      <c r="C81" s="30"/>
      <c r="D81" s="38" t="e">
        <f t="shared" si="6"/>
        <v>#DIV/0!</v>
      </c>
      <c r="E81" s="38"/>
      <c r="F81" s="53">
        <f t="shared" si="8"/>
        <v>0</v>
      </c>
      <c r="G81" s="30"/>
      <c r="H81" s="38"/>
      <c r="I81" s="79">
        <f t="shared" si="7"/>
        <v>0</v>
      </c>
      <c r="J81" s="30">
        <f t="shared" si="10"/>
      </c>
      <c r="K81" s="38">
        <f t="shared" si="11"/>
      </c>
      <c r="L81" s="57" t="e">
        <f t="shared" si="9"/>
        <v>#VALUE!</v>
      </c>
    </row>
    <row r="82" spans="1:12" s="2" customFormat="1" ht="15" hidden="1">
      <c r="A82" s="64" t="s">
        <v>84</v>
      </c>
      <c r="B82" s="74"/>
      <c r="C82" s="30"/>
      <c r="D82" s="38" t="e">
        <f t="shared" si="6"/>
        <v>#DIV/0!</v>
      </c>
      <c r="E82" s="38"/>
      <c r="F82" s="53">
        <f t="shared" si="8"/>
        <v>0</v>
      </c>
      <c r="G82" s="30"/>
      <c r="H82" s="38"/>
      <c r="I82" s="79">
        <f t="shared" si="7"/>
        <v>0</v>
      </c>
      <c r="J82" s="30">
        <f t="shared" si="10"/>
      </c>
      <c r="K82" s="38">
        <f t="shared" si="11"/>
      </c>
      <c r="L82" s="57" t="e">
        <f t="shared" si="9"/>
        <v>#VALUE!</v>
      </c>
    </row>
    <row r="83" spans="1:12" s="2" customFormat="1" ht="15" hidden="1">
      <c r="A83" s="64" t="s">
        <v>85</v>
      </c>
      <c r="B83" s="74"/>
      <c r="C83" s="30"/>
      <c r="D83" s="38" t="e">
        <f t="shared" si="6"/>
        <v>#DIV/0!</v>
      </c>
      <c r="E83" s="38"/>
      <c r="F83" s="53">
        <f t="shared" si="8"/>
        <v>0</v>
      </c>
      <c r="G83" s="30"/>
      <c r="H83" s="38"/>
      <c r="I83" s="79">
        <f t="shared" si="7"/>
        <v>0</v>
      </c>
      <c r="J83" s="30">
        <f t="shared" si="10"/>
      </c>
      <c r="K83" s="38">
        <f t="shared" si="11"/>
      </c>
      <c r="L83" s="57" t="e">
        <f t="shared" si="9"/>
        <v>#VALUE!</v>
      </c>
    </row>
    <row r="84" spans="1:12" s="2" customFormat="1" ht="15" hidden="1">
      <c r="A84" s="64" t="s">
        <v>48</v>
      </c>
      <c r="B84" s="74"/>
      <c r="C84" s="30"/>
      <c r="D84" s="38" t="e">
        <f t="shared" si="6"/>
        <v>#DIV/0!</v>
      </c>
      <c r="E84" s="38"/>
      <c r="F84" s="53">
        <f t="shared" si="8"/>
        <v>0</v>
      </c>
      <c r="G84" s="30"/>
      <c r="H84" s="38"/>
      <c r="I84" s="79">
        <f t="shared" si="7"/>
        <v>0</v>
      </c>
      <c r="J84" s="30">
        <f t="shared" si="10"/>
      </c>
      <c r="K84" s="38">
        <f t="shared" si="11"/>
      </c>
      <c r="L84" s="57" t="e">
        <f t="shared" si="9"/>
        <v>#VALUE!</v>
      </c>
    </row>
    <row r="85" spans="1:12" s="2" customFormat="1" ht="15" hidden="1">
      <c r="A85" s="64" t="s">
        <v>86</v>
      </c>
      <c r="B85" s="74"/>
      <c r="C85" s="30"/>
      <c r="D85" s="38" t="e">
        <f t="shared" si="6"/>
        <v>#DIV/0!</v>
      </c>
      <c r="E85" s="38"/>
      <c r="F85" s="53">
        <f t="shared" si="8"/>
        <v>0</v>
      </c>
      <c r="G85" s="30"/>
      <c r="H85" s="38"/>
      <c r="I85" s="79">
        <f t="shared" si="7"/>
        <v>0</v>
      </c>
      <c r="J85" s="30">
        <f t="shared" si="10"/>
      </c>
      <c r="K85" s="38">
        <f t="shared" si="11"/>
      </c>
      <c r="L85" s="57" t="e">
        <f t="shared" si="9"/>
        <v>#VALUE!</v>
      </c>
    </row>
    <row r="86" spans="1:12" s="2" customFormat="1" ht="15" hidden="1">
      <c r="A86" s="64" t="s">
        <v>49</v>
      </c>
      <c r="B86" s="74"/>
      <c r="C86" s="30"/>
      <c r="D86" s="38" t="e">
        <f t="shared" si="6"/>
        <v>#DIV/0!</v>
      </c>
      <c r="E86" s="38"/>
      <c r="F86" s="53">
        <f t="shared" si="8"/>
        <v>0</v>
      </c>
      <c r="G86" s="30"/>
      <c r="H86" s="38"/>
      <c r="I86" s="79">
        <f t="shared" si="7"/>
        <v>0</v>
      </c>
      <c r="J86" s="30">
        <f t="shared" si="10"/>
      </c>
      <c r="K86" s="38">
        <f t="shared" si="11"/>
      </c>
      <c r="L86" s="57" t="e">
        <f t="shared" si="9"/>
        <v>#VALUE!</v>
      </c>
    </row>
    <row r="87" spans="1:12" s="2" customFormat="1" ht="15" hidden="1">
      <c r="A87" s="64" t="s">
        <v>50</v>
      </c>
      <c r="B87" s="74"/>
      <c r="C87" s="30"/>
      <c r="D87" s="38" t="e">
        <f t="shared" si="6"/>
        <v>#DIV/0!</v>
      </c>
      <c r="E87" s="38"/>
      <c r="F87" s="53">
        <f t="shared" si="8"/>
        <v>0</v>
      </c>
      <c r="G87" s="30"/>
      <c r="H87" s="38"/>
      <c r="I87" s="79">
        <f t="shared" si="7"/>
        <v>0</v>
      </c>
      <c r="J87" s="30">
        <f t="shared" si="10"/>
      </c>
      <c r="K87" s="38">
        <f t="shared" si="11"/>
      </c>
      <c r="L87" s="57" t="e">
        <f t="shared" si="9"/>
        <v>#VALUE!</v>
      </c>
    </row>
    <row r="88" spans="1:12" s="2" customFormat="1" ht="15" hidden="1">
      <c r="A88" s="64" t="s">
        <v>51</v>
      </c>
      <c r="B88" s="74"/>
      <c r="C88" s="30"/>
      <c r="D88" s="38" t="e">
        <f t="shared" si="6"/>
        <v>#DIV/0!</v>
      </c>
      <c r="E88" s="38"/>
      <c r="F88" s="53">
        <f t="shared" si="8"/>
        <v>0</v>
      </c>
      <c r="G88" s="30"/>
      <c r="H88" s="38"/>
      <c r="I88" s="79">
        <f t="shared" si="7"/>
        <v>0</v>
      </c>
      <c r="J88" s="30">
        <f t="shared" si="10"/>
      </c>
      <c r="K88" s="38">
        <f t="shared" si="11"/>
      </c>
      <c r="L88" s="57" t="e">
        <f t="shared" si="9"/>
        <v>#VALUE!</v>
      </c>
    </row>
    <row r="89" spans="1:12" s="2" customFormat="1" ht="15" hidden="1">
      <c r="A89" s="132" t="s">
        <v>52</v>
      </c>
      <c r="B89" s="74"/>
      <c r="C89" s="30"/>
      <c r="D89" s="38" t="e">
        <f t="shared" si="6"/>
        <v>#DIV/0!</v>
      </c>
      <c r="E89" s="38"/>
      <c r="F89" s="53">
        <f t="shared" si="8"/>
        <v>0</v>
      </c>
      <c r="G89" s="30"/>
      <c r="H89" s="38"/>
      <c r="I89" s="79">
        <f t="shared" si="7"/>
        <v>0</v>
      </c>
      <c r="J89" s="30">
        <f t="shared" si="10"/>
      </c>
      <c r="K89" s="38">
        <f t="shared" si="11"/>
      </c>
      <c r="L89" s="57" t="e">
        <f t="shared" si="9"/>
        <v>#VALUE!</v>
      </c>
    </row>
    <row r="90" spans="1:12" s="2" customFormat="1" ht="15" hidden="1">
      <c r="A90" s="64" t="s">
        <v>97</v>
      </c>
      <c r="B90" s="74"/>
      <c r="C90" s="30"/>
      <c r="D90" s="38" t="e">
        <f t="shared" si="6"/>
        <v>#DIV/0!</v>
      </c>
      <c r="E90" s="38"/>
      <c r="F90" s="53">
        <f t="shared" si="8"/>
        <v>0</v>
      </c>
      <c r="G90" s="30"/>
      <c r="H90" s="38"/>
      <c r="I90" s="79">
        <f t="shared" si="7"/>
        <v>0</v>
      </c>
      <c r="J90" s="30">
        <f t="shared" si="10"/>
      </c>
      <c r="K90" s="38">
        <f t="shared" si="11"/>
      </c>
      <c r="L90" s="57" t="e">
        <f t="shared" si="9"/>
        <v>#VALUE!</v>
      </c>
    </row>
    <row r="91" spans="1:12" s="2" customFormat="1" ht="15" hidden="1">
      <c r="A91" s="64" t="s">
        <v>87</v>
      </c>
      <c r="B91" s="74"/>
      <c r="C91" s="30"/>
      <c r="D91" s="38" t="e">
        <f t="shared" si="6"/>
        <v>#DIV/0!</v>
      </c>
      <c r="E91" s="38"/>
      <c r="F91" s="53">
        <f t="shared" si="8"/>
        <v>0</v>
      </c>
      <c r="G91" s="30"/>
      <c r="H91" s="38"/>
      <c r="I91" s="79">
        <f t="shared" si="7"/>
        <v>0</v>
      </c>
      <c r="J91" s="30">
        <f t="shared" si="10"/>
      </c>
      <c r="K91" s="38">
        <f t="shared" si="11"/>
      </c>
      <c r="L91" s="57" t="e">
        <f t="shared" si="9"/>
        <v>#VALUE!</v>
      </c>
    </row>
    <row r="92" spans="1:12" s="15" customFormat="1" ht="15.75" hidden="1">
      <c r="A92" s="134" t="s">
        <v>53</v>
      </c>
      <c r="B92" s="73">
        <v>13.97</v>
      </c>
      <c r="C92" s="29">
        <f>SUM(C93:C102)-C98</f>
        <v>0</v>
      </c>
      <c r="D92" s="37">
        <f t="shared" si="6"/>
        <v>0</v>
      </c>
      <c r="E92" s="37">
        <v>0</v>
      </c>
      <c r="F92" s="51">
        <f t="shared" si="8"/>
        <v>0</v>
      </c>
      <c r="G92" s="29"/>
      <c r="H92" s="37">
        <v>0</v>
      </c>
      <c r="I92" s="77">
        <f t="shared" si="7"/>
        <v>0</v>
      </c>
      <c r="J92" s="29">
        <f t="shared" si="10"/>
      </c>
      <c r="K92" s="37">
        <f t="shared" si="11"/>
      </c>
      <c r="L92" s="56" t="e">
        <f t="shared" si="9"/>
        <v>#VALUE!</v>
      </c>
    </row>
    <row r="93" spans="1:12" s="2" customFormat="1" ht="15" hidden="1">
      <c r="A93" s="64" t="s">
        <v>88</v>
      </c>
      <c r="B93" s="74"/>
      <c r="C93" s="30"/>
      <c r="D93" s="38" t="e">
        <f t="shared" si="6"/>
        <v>#DIV/0!</v>
      </c>
      <c r="E93" s="38"/>
      <c r="F93" s="53">
        <f t="shared" si="8"/>
        <v>0</v>
      </c>
      <c r="G93" s="30"/>
      <c r="H93" s="38"/>
      <c r="I93" s="79">
        <f t="shared" si="7"/>
        <v>0</v>
      </c>
      <c r="J93" s="30">
        <f t="shared" si="10"/>
      </c>
      <c r="K93" s="38">
        <f t="shared" si="11"/>
      </c>
      <c r="L93" s="57" t="e">
        <f t="shared" si="9"/>
        <v>#VALUE!</v>
      </c>
    </row>
    <row r="94" spans="1:12" s="2" customFormat="1" ht="15" hidden="1">
      <c r="A94" s="64" t="s">
        <v>54</v>
      </c>
      <c r="B94" s="74">
        <v>13.78</v>
      </c>
      <c r="C94" s="30"/>
      <c r="D94" s="38">
        <f t="shared" si="6"/>
        <v>0</v>
      </c>
      <c r="E94" s="38"/>
      <c r="F94" s="53">
        <f t="shared" si="8"/>
        <v>0</v>
      </c>
      <c r="G94" s="30"/>
      <c r="H94" s="38"/>
      <c r="I94" s="79">
        <f t="shared" si="7"/>
        <v>0</v>
      </c>
      <c r="J94" s="30">
        <f t="shared" si="10"/>
      </c>
      <c r="K94" s="38">
        <f t="shared" si="11"/>
      </c>
      <c r="L94" s="57" t="e">
        <f t="shared" si="9"/>
        <v>#VALUE!</v>
      </c>
    </row>
    <row r="95" spans="1:12" s="2" customFormat="1" ht="15" hidden="1">
      <c r="A95" s="64" t="s">
        <v>55</v>
      </c>
      <c r="B95" s="74"/>
      <c r="C95" s="30"/>
      <c r="D95" s="38" t="e">
        <f t="shared" si="6"/>
        <v>#DIV/0!</v>
      </c>
      <c r="E95" s="38"/>
      <c r="F95" s="53">
        <f t="shared" si="8"/>
        <v>0</v>
      </c>
      <c r="G95" s="30"/>
      <c r="H95" s="38"/>
      <c r="I95" s="79">
        <f t="shared" si="7"/>
        <v>0</v>
      </c>
      <c r="J95" s="30">
        <f t="shared" si="10"/>
      </c>
      <c r="K95" s="38">
        <f t="shared" si="11"/>
      </c>
      <c r="L95" s="57" t="e">
        <f t="shared" si="9"/>
        <v>#VALUE!</v>
      </c>
    </row>
    <row r="96" spans="1:12" s="2" customFormat="1" ht="15" hidden="1">
      <c r="A96" s="64" t="s">
        <v>56</v>
      </c>
      <c r="B96" s="74"/>
      <c r="C96" s="30"/>
      <c r="D96" s="38" t="e">
        <f t="shared" si="6"/>
        <v>#DIV/0!</v>
      </c>
      <c r="E96" s="38"/>
      <c r="F96" s="53">
        <f t="shared" si="8"/>
        <v>0</v>
      </c>
      <c r="G96" s="30"/>
      <c r="H96" s="38"/>
      <c r="I96" s="79">
        <f t="shared" si="7"/>
        <v>0</v>
      </c>
      <c r="J96" s="30">
        <f t="shared" si="10"/>
      </c>
      <c r="K96" s="38">
        <f t="shared" si="11"/>
      </c>
      <c r="L96" s="57" t="e">
        <f t="shared" si="9"/>
        <v>#VALUE!</v>
      </c>
    </row>
    <row r="97" spans="1:12" s="2" customFormat="1" ht="15" hidden="1">
      <c r="A97" s="64" t="s">
        <v>57</v>
      </c>
      <c r="B97" s="74"/>
      <c r="C97" s="30"/>
      <c r="D97" s="38" t="e">
        <f t="shared" si="6"/>
        <v>#DIV/0!</v>
      </c>
      <c r="E97" s="38"/>
      <c r="F97" s="53">
        <f t="shared" si="8"/>
        <v>0</v>
      </c>
      <c r="G97" s="30"/>
      <c r="H97" s="38"/>
      <c r="I97" s="79">
        <f t="shared" si="7"/>
        <v>0</v>
      </c>
      <c r="J97" s="30">
        <f t="shared" si="10"/>
      </c>
      <c r="K97" s="38">
        <f t="shared" si="11"/>
      </c>
      <c r="L97" s="57" t="e">
        <f t="shared" si="9"/>
        <v>#VALUE!</v>
      </c>
    </row>
    <row r="98" spans="1:12" s="2" customFormat="1" ht="15" hidden="1">
      <c r="A98" s="64" t="s">
        <v>89</v>
      </c>
      <c r="B98" s="74"/>
      <c r="C98" s="30"/>
      <c r="D98" s="38" t="e">
        <f t="shared" si="6"/>
        <v>#DIV/0!</v>
      </c>
      <c r="E98" s="38"/>
      <c r="F98" s="53">
        <f t="shared" si="8"/>
        <v>0</v>
      </c>
      <c r="G98" s="30"/>
      <c r="H98" s="38"/>
      <c r="I98" s="79">
        <f t="shared" si="7"/>
        <v>0</v>
      </c>
      <c r="J98" s="30">
        <f t="shared" si="10"/>
      </c>
      <c r="K98" s="38">
        <f t="shared" si="11"/>
      </c>
      <c r="L98" s="57" t="e">
        <f t="shared" si="9"/>
        <v>#VALUE!</v>
      </c>
    </row>
    <row r="99" spans="1:12" s="2" customFormat="1" ht="15" hidden="1">
      <c r="A99" s="64" t="s">
        <v>58</v>
      </c>
      <c r="B99" s="74"/>
      <c r="C99" s="30"/>
      <c r="D99" s="38" t="e">
        <f t="shared" si="6"/>
        <v>#DIV/0!</v>
      </c>
      <c r="E99" s="38"/>
      <c r="F99" s="53">
        <f t="shared" si="8"/>
        <v>0</v>
      </c>
      <c r="G99" s="30"/>
      <c r="H99" s="38"/>
      <c r="I99" s="79">
        <f t="shared" si="7"/>
        <v>0</v>
      </c>
      <c r="J99" s="30">
        <f t="shared" si="10"/>
      </c>
      <c r="K99" s="38">
        <f t="shared" si="11"/>
      </c>
      <c r="L99" s="57" t="e">
        <f t="shared" si="9"/>
        <v>#VALUE!</v>
      </c>
    </row>
    <row r="100" spans="1:12" s="2" customFormat="1" ht="15" hidden="1">
      <c r="A100" s="64" t="s">
        <v>59</v>
      </c>
      <c r="B100" s="74"/>
      <c r="C100" s="30"/>
      <c r="D100" s="38" t="e">
        <f t="shared" si="6"/>
        <v>#DIV/0!</v>
      </c>
      <c r="E100" s="38"/>
      <c r="F100" s="53">
        <f t="shared" si="8"/>
        <v>0</v>
      </c>
      <c r="G100" s="30"/>
      <c r="H100" s="38"/>
      <c r="I100" s="79">
        <f t="shared" si="7"/>
        <v>0</v>
      </c>
      <c r="J100" s="30">
        <f t="shared" si="10"/>
      </c>
      <c r="K100" s="38">
        <f t="shared" si="11"/>
      </c>
      <c r="L100" s="57" t="e">
        <f t="shared" si="9"/>
        <v>#VALUE!</v>
      </c>
    </row>
    <row r="101" spans="1:12" s="2" customFormat="1" ht="15" hidden="1">
      <c r="A101" s="65" t="s">
        <v>90</v>
      </c>
      <c r="B101" s="80">
        <v>0.19000000000000128</v>
      </c>
      <c r="C101" s="39"/>
      <c r="D101" s="41">
        <f t="shared" si="6"/>
        <v>0</v>
      </c>
      <c r="E101" s="41"/>
      <c r="F101" s="99">
        <f t="shared" si="8"/>
        <v>0</v>
      </c>
      <c r="G101" s="39"/>
      <c r="H101" s="41"/>
      <c r="I101" s="82">
        <f t="shared" si="7"/>
        <v>0</v>
      </c>
      <c r="J101" s="39">
        <f t="shared" si="10"/>
      </c>
      <c r="K101" s="41">
        <f t="shared" si="11"/>
      </c>
      <c r="L101" s="98" t="e">
        <f t="shared" si="9"/>
        <v>#VALUE!</v>
      </c>
    </row>
    <row r="102" spans="1:12" s="2" customFormat="1" ht="15" hidden="1">
      <c r="A102" s="90" t="s">
        <v>91</v>
      </c>
      <c r="B102" s="91"/>
      <c r="C102" s="92"/>
      <c r="D102" s="93" t="e">
        <f t="shared" si="6"/>
        <v>#DIV/0!</v>
      </c>
      <c r="E102" s="93"/>
      <c r="F102" s="94">
        <f t="shared" si="8"/>
        <v>0</v>
      </c>
      <c r="G102" s="92"/>
      <c r="H102" s="93"/>
      <c r="I102" s="95">
        <f t="shared" si="7"/>
        <v>0</v>
      </c>
      <c r="J102" s="92">
        <f t="shared" si="10"/>
      </c>
      <c r="K102" s="93">
        <f t="shared" si="11"/>
      </c>
      <c r="L102" s="97" t="e">
        <f t="shared" si="9"/>
        <v>#VALUE!</v>
      </c>
    </row>
    <row r="103" spans="7:11" s="7" customFormat="1" ht="15">
      <c r="G103" s="8"/>
      <c r="J103" s="89">
        <f t="shared" si="10"/>
      </c>
      <c r="K103" s="89">
        <f t="shared" si="11"/>
      </c>
    </row>
    <row r="104" spans="1:11" s="5" customFormat="1" ht="15">
      <c r="A104" s="4"/>
      <c r="B104" s="4"/>
      <c r="G104" s="2"/>
      <c r="J104" s="89">
        <f t="shared" si="10"/>
      </c>
      <c r="K104" s="89">
        <f t="shared" si="11"/>
      </c>
    </row>
    <row r="105" spans="1:11" s="5" customFormat="1" ht="15">
      <c r="A105" s="4"/>
      <c r="B105" s="4"/>
      <c r="G105" s="2"/>
      <c r="J105" s="89">
        <f t="shared" si="10"/>
      </c>
      <c r="K105" s="89">
        <f t="shared" si="11"/>
      </c>
    </row>
    <row r="106" spans="1:11" s="5" customFormat="1" ht="15">
      <c r="A106" s="4"/>
      <c r="B106" s="4"/>
      <c r="G106" s="2"/>
      <c r="J106" s="89">
        <f t="shared" si="10"/>
      </c>
      <c r="K106" s="89">
        <f t="shared" si="11"/>
      </c>
    </row>
    <row r="107" spans="1:11" s="5" customFormat="1" ht="15">
      <c r="A107" s="4"/>
      <c r="B107" s="4"/>
      <c r="G107" s="2"/>
      <c r="J107" s="89">
        <f t="shared" si="10"/>
      </c>
      <c r="K107" s="89">
        <f t="shared" si="11"/>
      </c>
    </row>
    <row r="108" spans="1:11" s="5" customFormat="1" ht="15">
      <c r="A108" s="4"/>
      <c r="B108" s="4"/>
      <c r="G108" s="2"/>
      <c r="J108" s="89">
        <f t="shared" si="10"/>
      </c>
      <c r="K108" s="89">
        <f t="shared" si="11"/>
      </c>
    </row>
    <row r="109" spans="1:11" s="5" customFormat="1" ht="15">
      <c r="A109" s="4"/>
      <c r="B109" s="4"/>
      <c r="G109" s="2"/>
      <c r="J109" s="89">
        <f t="shared" si="10"/>
      </c>
      <c r="K109" s="89">
        <f t="shared" si="11"/>
      </c>
    </row>
    <row r="110" spans="1:11" s="5" customFormat="1" ht="15">
      <c r="A110" s="4"/>
      <c r="B110" s="4"/>
      <c r="G110" s="2"/>
      <c r="J110" s="89">
        <f t="shared" si="10"/>
      </c>
      <c r="K110" s="89">
        <f t="shared" si="11"/>
      </c>
    </row>
    <row r="111" spans="1:11" s="5" customFormat="1" ht="15">
      <c r="A111" s="4"/>
      <c r="B111" s="4"/>
      <c r="G111" s="2"/>
      <c r="J111" s="89">
        <f t="shared" si="10"/>
      </c>
      <c r="K111" s="89">
        <f t="shared" si="11"/>
      </c>
    </row>
    <row r="112" spans="1:11" s="5" customFormat="1" ht="15">
      <c r="A112" s="4"/>
      <c r="B112" s="4"/>
      <c r="G112" s="2"/>
      <c r="J112" s="89">
        <f t="shared" si="10"/>
      </c>
      <c r="K112" s="89">
        <f t="shared" si="11"/>
      </c>
    </row>
    <row r="113" spans="1:11" s="5" customFormat="1" ht="15">
      <c r="A113" s="4"/>
      <c r="B113" s="4"/>
      <c r="G113" s="2"/>
      <c r="J113" s="89">
        <f t="shared" si="10"/>
      </c>
      <c r="K113" s="89">
        <f t="shared" si="11"/>
      </c>
    </row>
    <row r="114" spans="1:11" s="5" customFormat="1" ht="15">
      <c r="A114" s="4"/>
      <c r="B114" s="4"/>
      <c r="G114" s="2"/>
      <c r="J114" s="89">
        <f t="shared" si="10"/>
      </c>
      <c r="K114" s="89">
        <f t="shared" si="11"/>
      </c>
    </row>
    <row r="115" spans="1:11" s="7" customFormat="1" ht="15">
      <c r="A115" s="4"/>
      <c r="B115" s="4"/>
      <c r="G115" s="8"/>
      <c r="J115" s="89">
        <f t="shared" si="10"/>
      </c>
      <c r="K115" s="89">
        <f t="shared" si="11"/>
      </c>
    </row>
    <row r="116" spans="1:11" s="7" customFormat="1" ht="15">
      <c r="A116" s="4"/>
      <c r="B116" s="4"/>
      <c r="G116" s="8"/>
      <c r="J116" s="89">
        <f t="shared" si="10"/>
      </c>
      <c r="K116" s="89">
        <f t="shared" si="11"/>
      </c>
    </row>
    <row r="117" spans="1:11" s="7" customFormat="1" ht="15">
      <c r="A117" s="4"/>
      <c r="B117" s="4"/>
      <c r="G117" s="8"/>
      <c r="J117" s="89">
        <f t="shared" si="10"/>
      </c>
      <c r="K117" s="89">
        <f t="shared" si="11"/>
      </c>
    </row>
    <row r="118" spans="1:11" s="7" customFormat="1" ht="15">
      <c r="A118" s="4"/>
      <c r="B118" s="4"/>
      <c r="G118" s="8"/>
      <c r="J118" s="89">
        <f t="shared" si="10"/>
      </c>
      <c r="K118" s="89">
        <f t="shared" si="11"/>
      </c>
    </row>
    <row r="119" spans="1:11" s="7" customFormat="1" ht="15">
      <c r="A119" s="4"/>
      <c r="B119" s="4"/>
      <c r="G119" s="8"/>
      <c r="J119" s="89">
        <f t="shared" si="10"/>
      </c>
      <c r="K119" s="89">
        <f t="shared" si="11"/>
      </c>
    </row>
    <row r="120" spans="1:11" s="7" customFormat="1" ht="15">
      <c r="A120" s="4"/>
      <c r="B120" s="4"/>
      <c r="G120" s="8"/>
      <c r="J120" s="89">
        <f t="shared" si="10"/>
      </c>
      <c r="K120" s="89">
        <f t="shared" si="11"/>
      </c>
    </row>
    <row r="121" spans="1:11" s="7" customFormat="1" ht="15">
      <c r="A121" s="4"/>
      <c r="B121" s="4"/>
      <c r="G121" s="8"/>
      <c r="J121" s="89">
        <f t="shared" si="10"/>
      </c>
      <c r="K121" s="89">
        <f t="shared" si="11"/>
      </c>
    </row>
    <row r="122" spans="1:11" s="7" customFormat="1" ht="15">
      <c r="A122" s="4"/>
      <c r="B122" s="4"/>
      <c r="G122" s="8"/>
      <c r="J122" s="89">
        <f t="shared" si="10"/>
      </c>
      <c r="K122" s="89">
        <f t="shared" si="11"/>
      </c>
    </row>
    <row r="123" spans="1:11" s="7" customFormat="1" ht="15">
      <c r="A123" s="4"/>
      <c r="B123" s="4"/>
      <c r="G123" s="8"/>
      <c r="J123" s="89">
        <f t="shared" si="10"/>
      </c>
      <c r="K123" s="89">
        <f t="shared" si="11"/>
      </c>
    </row>
    <row r="124" spans="1:11" s="7" customFormat="1" ht="15">
      <c r="A124" s="4"/>
      <c r="B124" s="4"/>
      <c r="G124" s="8"/>
      <c r="J124" s="89">
        <f t="shared" si="10"/>
      </c>
      <c r="K124" s="89">
        <f t="shared" si="11"/>
      </c>
    </row>
    <row r="125" spans="1:11" s="7" customFormat="1" ht="15">
      <c r="A125" s="4"/>
      <c r="B125" s="4"/>
      <c r="G125" s="8"/>
      <c r="J125" s="89">
        <f t="shared" si="10"/>
      </c>
      <c r="K125" s="89">
        <f t="shared" si="11"/>
      </c>
    </row>
    <row r="126" spans="1:11" s="7" customFormat="1" ht="15">
      <c r="A126" s="4"/>
      <c r="B126" s="4"/>
      <c r="G126" s="8"/>
      <c r="J126" s="89">
        <f t="shared" si="10"/>
      </c>
      <c r="K126" s="89">
        <f t="shared" si="11"/>
      </c>
    </row>
    <row r="127" spans="1:11" s="7" customFormat="1" ht="15">
      <c r="A127" s="4"/>
      <c r="B127" s="4"/>
      <c r="G127" s="8"/>
      <c r="J127" s="89">
        <f t="shared" si="10"/>
      </c>
      <c r="K127" s="89">
        <f t="shared" si="11"/>
      </c>
    </row>
    <row r="128" spans="1:11" s="7" customFormat="1" ht="15">
      <c r="A128" s="4"/>
      <c r="B128" s="4"/>
      <c r="G128" s="8"/>
      <c r="J128" s="89">
        <f t="shared" si="10"/>
      </c>
      <c r="K128" s="89">
        <f t="shared" si="11"/>
      </c>
    </row>
    <row r="129" spans="1:11" s="7" customFormat="1" ht="15">
      <c r="A129" s="4"/>
      <c r="B129" s="4"/>
      <c r="G129" s="8"/>
      <c r="J129" s="89">
        <f t="shared" si="10"/>
      </c>
      <c r="K129" s="89">
        <f t="shared" si="11"/>
      </c>
    </row>
    <row r="130" spans="1:11" s="7" customFormat="1" ht="15">
      <c r="A130" s="4"/>
      <c r="B130" s="4"/>
      <c r="G130" s="8"/>
      <c r="J130" s="89">
        <f t="shared" si="10"/>
      </c>
      <c r="K130" s="89">
        <f t="shared" si="11"/>
      </c>
    </row>
    <row r="131" spans="1:11" s="7" customFormat="1" ht="15">
      <c r="A131" s="4"/>
      <c r="B131" s="4"/>
      <c r="G131" s="8"/>
      <c r="J131" s="89">
        <f t="shared" si="10"/>
      </c>
      <c r="K131" s="89">
        <f t="shared" si="11"/>
      </c>
    </row>
    <row r="132" spans="1:11" s="7" customFormat="1" ht="15">
      <c r="A132" s="4"/>
      <c r="B132" s="4"/>
      <c r="G132" s="8"/>
      <c r="J132" s="89">
        <f t="shared" si="10"/>
      </c>
      <c r="K132" s="89">
        <f t="shared" si="11"/>
      </c>
    </row>
    <row r="133" spans="1:11" s="7" customFormat="1" ht="15">
      <c r="A133" s="4"/>
      <c r="B133" s="4"/>
      <c r="G133" s="8"/>
      <c r="J133" s="89">
        <f t="shared" si="10"/>
      </c>
      <c r="K133" s="89">
        <f t="shared" si="11"/>
      </c>
    </row>
    <row r="134" spans="1:11" s="7" customFormat="1" ht="15">
      <c r="A134" s="4"/>
      <c r="B134" s="4"/>
      <c r="G134" s="8"/>
      <c r="J134" s="89">
        <f t="shared" si="10"/>
      </c>
      <c r="K134" s="89">
        <f t="shared" si="11"/>
      </c>
    </row>
    <row r="135" spans="1:11" s="7" customFormat="1" ht="15">
      <c r="A135" s="4"/>
      <c r="B135" s="4"/>
      <c r="G135" s="8"/>
      <c r="J135" s="89">
        <f t="shared" si="10"/>
      </c>
      <c r="K135" s="89">
        <f t="shared" si="11"/>
      </c>
    </row>
    <row r="136" spans="1:11" s="7" customFormat="1" ht="15">
      <c r="A136" s="4"/>
      <c r="B136" s="4"/>
      <c r="G136" s="8"/>
      <c r="J136" s="89">
        <f aca="true" t="shared" si="12" ref="J136:J174">IF(C136&gt;0,G136/C136*10,"")</f>
      </c>
      <c r="K136" s="89">
        <f aca="true" t="shared" si="13" ref="K136:K174">IF(E136&gt;0,H136/E136*10,"")</f>
      </c>
    </row>
    <row r="137" spans="1:11" s="7" customFormat="1" ht="15">
      <c r="A137" s="4"/>
      <c r="B137" s="4"/>
      <c r="G137" s="8"/>
      <c r="J137" s="89">
        <f t="shared" si="12"/>
      </c>
      <c r="K137" s="89">
        <f t="shared" si="13"/>
      </c>
    </row>
    <row r="138" spans="1:11" s="7" customFormat="1" ht="15">
      <c r="A138" s="4"/>
      <c r="B138" s="4"/>
      <c r="G138" s="8"/>
      <c r="J138" s="89">
        <f t="shared" si="12"/>
      </c>
      <c r="K138" s="89">
        <f t="shared" si="13"/>
      </c>
    </row>
    <row r="139" spans="1:11" s="7" customFormat="1" ht="15">
      <c r="A139" s="4"/>
      <c r="B139" s="4"/>
      <c r="G139" s="8"/>
      <c r="J139" s="89">
        <f t="shared" si="12"/>
      </c>
      <c r="K139" s="89">
        <f t="shared" si="13"/>
      </c>
    </row>
    <row r="140" spans="1:11" s="7" customFormat="1" ht="15">
      <c r="A140" s="4"/>
      <c r="B140" s="4"/>
      <c r="G140" s="8"/>
      <c r="J140" s="89">
        <f t="shared" si="12"/>
      </c>
      <c r="K140" s="89">
        <f t="shared" si="13"/>
      </c>
    </row>
    <row r="141" spans="1:11" s="7" customFormat="1" ht="15">
      <c r="A141" s="4"/>
      <c r="B141" s="4"/>
      <c r="G141" s="8"/>
      <c r="J141" s="89">
        <f t="shared" si="12"/>
      </c>
      <c r="K141" s="89">
        <f t="shared" si="13"/>
      </c>
    </row>
    <row r="142" spans="1:11" s="7" customFormat="1" ht="15">
      <c r="A142" s="4"/>
      <c r="B142" s="4"/>
      <c r="G142" s="8"/>
      <c r="J142" s="89">
        <f t="shared" si="12"/>
      </c>
      <c r="K142" s="89">
        <f t="shared" si="13"/>
      </c>
    </row>
    <row r="143" spans="1:11" s="7" customFormat="1" ht="15">
      <c r="A143" s="4"/>
      <c r="B143" s="4"/>
      <c r="G143" s="8"/>
      <c r="J143" s="89">
        <f t="shared" si="12"/>
      </c>
      <c r="K143" s="89">
        <f t="shared" si="13"/>
      </c>
    </row>
    <row r="144" spans="1:11" s="8" customFormat="1" ht="15">
      <c r="A144" s="6"/>
      <c r="B144" s="6"/>
      <c r="J144" s="89">
        <f t="shared" si="12"/>
      </c>
      <c r="K144" s="89">
        <f t="shared" si="13"/>
      </c>
    </row>
    <row r="145" spans="1:11" s="8" customFormat="1" ht="15">
      <c r="A145" s="6"/>
      <c r="B145" s="6"/>
      <c r="J145" s="89">
        <f t="shared" si="12"/>
      </c>
      <c r="K145" s="89">
        <f t="shared" si="13"/>
      </c>
    </row>
    <row r="146" spans="1:11" s="8" customFormat="1" ht="15">
      <c r="A146" s="6"/>
      <c r="B146" s="6"/>
      <c r="J146" s="89">
        <f t="shared" si="12"/>
      </c>
      <c r="K146" s="89">
        <f t="shared" si="13"/>
      </c>
    </row>
    <row r="147" spans="1:11" s="8" customFormat="1" ht="15">
      <c r="A147" s="6"/>
      <c r="B147" s="6"/>
      <c r="J147" s="89">
        <f t="shared" si="12"/>
      </c>
      <c r="K147" s="89">
        <f t="shared" si="13"/>
      </c>
    </row>
    <row r="148" spans="1:11" s="8" customFormat="1" ht="15">
      <c r="A148" s="6"/>
      <c r="B148" s="196"/>
      <c r="C148" s="196"/>
      <c r="D148" s="196"/>
      <c r="J148" s="89">
        <f t="shared" si="12"/>
      </c>
      <c r="K148" s="89">
        <f t="shared" si="13"/>
      </c>
    </row>
    <row r="149" spans="1:11" s="8" customFormat="1" ht="15.75">
      <c r="A149" s="21"/>
      <c r="B149" s="6"/>
      <c r="J149" s="89">
        <f t="shared" si="12"/>
      </c>
      <c r="K149" s="89">
        <f t="shared" si="13"/>
      </c>
    </row>
    <row r="150" spans="1:11" s="8" customFormat="1" ht="15">
      <c r="A150" s="6"/>
      <c r="B150" s="196"/>
      <c r="C150" s="196"/>
      <c r="D150" s="196"/>
      <c r="J150" s="89">
        <f t="shared" si="12"/>
      </c>
      <c r="K150" s="89">
        <f t="shared" si="13"/>
      </c>
    </row>
    <row r="151" spans="1:11" s="8" customFormat="1" ht="15">
      <c r="A151" s="6"/>
      <c r="B151" s="6"/>
      <c r="J151" s="89">
        <f t="shared" si="12"/>
      </c>
      <c r="K151" s="89">
        <f t="shared" si="13"/>
      </c>
    </row>
    <row r="152" spans="1:11" s="8" customFormat="1" ht="15">
      <c r="A152" s="6"/>
      <c r="B152" s="6"/>
      <c r="J152" s="89">
        <f t="shared" si="12"/>
      </c>
      <c r="K152" s="89">
        <f t="shared" si="13"/>
      </c>
    </row>
    <row r="153" spans="1:11" s="8" customFormat="1" ht="15">
      <c r="A153" s="6"/>
      <c r="B153" s="6"/>
      <c r="J153" s="89">
        <f t="shared" si="12"/>
      </c>
      <c r="K153" s="89">
        <f t="shared" si="13"/>
      </c>
    </row>
    <row r="154" spans="1:11" s="8" customFormat="1" ht="15">
      <c r="A154" s="6"/>
      <c r="B154" s="6"/>
      <c r="J154" s="89">
        <f t="shared" si="12"/>
      </c>
      <c r="K154" s="89">
        <f t="shared" si="13"/>
      </c>
    </row>
    <row r="155" spans="1:11" s="8" customFormat="1" ht="15">
      <c r="A155" s="6"/>
      <c r="B155" s="6"/>
      <c r="J155" s="89">
        <f t="shared" si="12"/>
      </c>
      <c r="K155" s="89">
        <f t="shared" si="13"/>
      </c>
    </row>
    <row r="156" spans="1:11" s="8" customFormat="1" ht="15">
      <c r="A156" s="6"/>
      <c r="B156" s="6"/>
      <c r="J156" s="89">
        <f t="shared" si="12"/>
      </c>
      <c r="K156" s="89">
        <f t="shared" si="13"/>
      </c>
    </row>
    <row r="157" spans="1:11" s="8" customFormat="1" ht="15">
      <c r="A157" s="6"/>
      <c r="B157" s="6"/>
      <c r="J157" s="89">
        <f t="shared" si="12"/>
      </c>
      <c r="K157" s="89">
        <f t="shared" si="13"/>
      </c>
    </row>
    <row r="158" spans="1:11" s="8" customFormat="1" ht="15">
      <c r="A158" s="6"/>
      <c r="B158" s="6"/>
      <c r="J158" s="89">
        <f t="shared" si="12"/>
      </c>
      <c r="K158" s="89">
        <f t="shared" si="13"/>
      </c>
    </row>
    <row r="159" spans="1:11" s="8" customFormat="1" ht="15">
      <c r="A159" s="6"/>
      <c r="B159" s="6"/>
      <c r="J159" s="89">
        <f t="shared" si="12"/>
      </c>
      <c r="K159" s="89">
        <f t="shared" si="13"/>
      </c>
    </row>
    <row r="160" spans="1:11" s="8" customFormat="1" ht="15">
      <c r="A160" s="6"/>
      <c r="B160" s="6"/>
      <c r="J160" s="89">
        <f t="shared" si="12"/>
      </c>
      <c r="K160" s="89">
        <f t="shared" si="13"/>
      </c>
    </row>
    <row r="161" spans="1:11" s="8" customFormat="1" ht="15">
      <c r="A161" s="6"/>
      <c r="B161" s="6"/>
      <c r="J161" s="89">
        <f t="shared" si="12"/>
      </c>
      <c r="K161" s="89">
        <f t="shared" si="13"/>
      </c>
    </row>
    <row r="162" spans="1:11" s="8" customFormat="1" ht="15">
      <c r="A162" s="6"/>
      <c r="B162" s="6"/>
      <c r="J162" s="89">
        <f t="shared" si="12"/>
      </c>
      <c r="K162" s="89">
        <f t="shared" si="13"/>
      </c>
    </row>
    <row r="163" spans="1:11" s="8" customFormat="1" ht="15">
      <c r="A163" s="6"/>
      <c r="B163" s="6"/>
      <c r="J163" s="89">
        <f t="shared" si="12"/>
      </c>
      <c r="K163" s="89">
        <f t="shared" si="13"/>
      </c>
    </row>
    <row r="164" spans="1:11" s="8" customFormat="1" ht="15">
      <c r="A164" s="6"/>
      <c r="B164" s="6"/>
      <c r="J164" s="89">
        <f t="shared" si="12"/>
      </c>
      <c r="K164" s="89">
        <f t="shared" si="13"/>
      </c>
    </row>
    <row r="165" spans="1:11" s="8" customFormat="1" ht="15">
      <c r="A165" s="6"/>
      <c r="B165" s="6"/>
      <c r="J165" s="89">
        <f t="shared" si="12"/>
      </c>
      <c r="K165" s="89">
        <f t="shared" si="13"/>
      </c>
    </row>
    <row r="166" spans="1:11" s="8" customFormat="1" ht="15">
      <c r="A166" s="6"/>
      <c r="B166" s="6"/>
      <c r="J166" s="89">
        <f t="shared" si="12"/>
      </c>
      <c r="K166" s="89">
        <f t="shared" si="13"/>
      </c>
    </row>
    <row r="167" spans="1:11" s="8" customFormat="1" ht="15">
      <c r="A167" s="6"/>
      <c r="B167" s="6"/>
      <c r="J167" s="89">
        <f t="shared" si="12"/>
      </c>
      <c r="K167" s="89">
        <f t="shared" si="13"/>
      </c>
    </row>
    <row r="168" spans="1:11" s="8" customFormat="1" ht="15">
      <c r="A168" s="6"/>
      <c r="B168" s="6"/>
      <c r="J168" s="89">
        <f t="shared" si="12"/>
      </c>
      <c r="K168" s="89">
        <f t="shared" si="13"/>
      </c>
    </row>
    <row r="169" spans="1:11" s="8" customFormat="1" ht="15">
      <c r="A169" s="6"/>
      <c r="B169" s="6"/>
      <c r="J169" s="89">
        <f t="shared" si="12"/>
      </c>
      <c r="K169" s="89">
        <f t="shared" si="13"/>
      </c>
    </row>
    <row r="170" spans="1:11" s="8" customFormat="1" ht="15">
      <c r="A170" s="6"/>
      <c r="B170" s="6"/>
      <c r="J170" s="89">
        <f t="shared" si="12"/>
      </c>
      <c r="K170" s="89">
        <f t="shared" si="13"/>
      </c>
    </row>
    <row r="171" spans="1:11" s="8" customFormat="1" ht="15">
      <c r="A171" s="6"/>
      <c r="B171" s="6"/>
      <c r="J171" s="89">
        <f t="shared" si="12"/>
      </c>
      <c r="K171" s="89">
        <f t="shared" si="13"/>
      </c>
    </row>
    <row r="172" spans="1:11" s="8" customFormat="1" ht="15">
      <c r="A172" s="6"/>
      <c r="B172" s="6"/>
      <c r="J172" s="89">
        <f t="shared" si="12"/>
      </c>
      <c r="K172" s="89">
        <f t="shared" si="13"/>
      </c>
    </row>
    <row r="173" spans="1:11" s="8" customFormat="1" ht="15">
      <c r="A173" s="6"/>
      <c r="B173" s="6"/>
      <c r="J173" s="89">
        <f t="shared" si="12"/>
      </c>
      <c r="K173" s="89">
        <f t="shared" si="13"/>
      </c>
    </row>
    <row r="174" spans="1:11" s="8" customFormat="1" ht="15">
      <c r="A174" s="6"/>
      <c r="B174" s="6"/>
      <c r="J174" s="89">
        <f t="shared" si="12"/>
      </c>
      <c r="K174" s="89">
        <f t="shared" si="13"/>
      </c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7" s="8" customFormat="1" ht="15">
      <c r="A185" s="6"/>
      <c r="B185" s="6"/>
      <c r="G185" s="70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8" customFormat="1" ht="15">
      <c r="A192" s="6"/>
      <c r="B192" s="6"/>
    </row>
    <row r="193" spans="1:2" s="8" customFormat="1" ht="15">
      <c r="A193" s="6"/>
      <c r="B193" s="6"/>
    </row>
    <row r="194" spans="1:2" s="8" customFormat="1" ht="15">
      <c r="A194" s="6"/>
      <c r="B194" s="6"/>
    </row>
    <row r="195" spans="1:2" s="8" customFormat="1" ht="15">
      <c r="A195" s="6"/>
      <c r="B195" s="6"/>
    </row>
    <row r="196" spans="1:2" s="8" customFormat="1" ht="15">
      <c r="A196" s="6"/>
      <c r="B196" s="6"/>
    </row>
    <row r="197" spans="1:2" s="8" customFormat="1" ht="15">
      <c r="A197" s="6"/>
      <c r="B197" s="6"/>
    </row>
    <row r="198" spans="1:2" s="8" customFormat="1" ht="15">
      <c r="A198" s="6"/>
      <c r="B198" s="6"/>
    </row>
    <row r="199" spans="1:2" s="8" customFormat="1" ht="15">
      <c r="A199" s="6"/>
      <c r="B199" s="6"/>
    </row>
    <row r="200" spans="1:2" s="8" customFormat="1" ht="15">
      <c r="A200" s="6"/>
      <c r="B200" s="6"/>
    </row>
    <row r="201" spans="1:2" s="8" customFormat="1" ht="15">
      <c r="A201" s="6"/>
      <c r="B201" s="6"/>
    </row>
    <row r="202" spans="1:2" s="8" customFormat="1" ht="15">
      <c r="A202" s="6"/>
      <c r="B202" s="6"/>
    </row>
    <row r="203" spans="1:2" s="8" customFormat="1" ht="15">
      <c r="A203" s="6"/>
      <c r="B203" s="6"/>
    </row>
    <row r="204" spans="1:2" s="8" customFormat="1" ht="15">
      <c r="A204" s="6"/>
      <c r="B204" s="6"/>
    </row>
    <row r="205" spans="1:2" s="8" customFormat="1" ht="15">
      <c r="A205" s="6"/>
      <c r="B205" s="6"/>
    </row>
    <row r="206" spans="1:2" s="8" customFormat="1" ht="15">
      <c r="A206" s="6"/>
      <c r="B206" s="6"/>
    </row>
    <row r="207" spans="1:2" s="8" customFormat="1" ht="15">
      <c r="A207" s="6"/>
      <c r="B207" s="6"/>
    </row>
    <row r="208" spans="1:2" s="8" customFormat="1" ht="15">
      <c r="A208" s="6"/>
      <c r="B208" s="6"/>
    </row>
    <row r="209" spans="1:2" s="8" customFormat="1" ht="15">
      <c r="A209" s="6"/>
      <c r="B209" s="6"/>
    </row>
    <row r="210" spans="1:2" s="8" customFormat="1" ht="15">
      <c r="A210" s="6"/>
      <c r="B210" s="6"/>
    </row>
    <row r="211" spans="1:2" s="8" customFormat="1" ht="15">
      <c r="A211" s="6"/>
      <c r="B211" s="6"/>
    </row>
    <row r="212" spans="1:2" s="8" customFormat="1" ht="15">
      <c r="A212" s="6"/>
      <c r="B212" s="6"/>
    </row>
    <row r="213" spans="1:2" s="8" customFormat="1" ht="15">
      <c r="A213" s="6"/>
      <c r="B213" s="6"/>
    </row>
    <row r="214" spans="1:2" s="8" customFormat="1" ht="15">
      <c r="A214" s="6"/>
      <c r="B214" s="6"/>
    </row>
    <row r="215" spans="1:2" s="8" customFormat="1" ht="15">
      <c r="A215" s="6"/>
      <c r="B215" s="6"/>
    </row>
    <row r="216" spans="1:2" s="8" customFormat="1" ht="15">
      <c r="A216" s="6"/>
      <c r="B216" s="6"/>
    </row>
    <row r="217" spans="1:2" s="8" customFormat="1" ht="15">
      <c r="A217" s="6"/>
      <c r="B217" s="6"/>
    </row>
    <row r="218" spans="1:2" s="8" customFormat="1" ht="15">
      <c r="A218" s="6"/>
      <c r="B218" s="6"/>
    </row>
    <row r="219" spans="1:2" s="8" customFormat="1" ht="15">
      <c r="A219" s="6"/>
      <c r="B219" s="6"/>
    </row>
    <row r="220" spans="1:2" s="8" customFormat="1" ht="15">
      <c r="A220" s="6"/>
      <c r="B220" s="6"/>
    </row>
    <row r="221" spans="1:2" s="8" customFormat="1" ht="15">
      <c r="A221" s="6"/>
      <c r="B221" s="6"/>
    </row>
    <row r="222" spans="1:2" s="8" customFormat="1" ht="15">
      <c r="A222" s="6"/>
      <c r="B222" s="6"/>
    </row>
    <row r="223" spans="1:2" s="8" customFormat="1" ht="15">
      <c r="A223" s="6"/>
      <c r="B223" s="6"/>
    </row>
    <row r="224" spans="1:2" s="8" customFormat="1" ht="15">
      <c r="A224" s="6"/>
      <c r="B224" s="6"/>
    </row>
    <row r="225" spans="1:2" s="8" customFormat="1" ht="15">
      <c r="A225" s="6"/>
      <c r="B225" s="6"/>
    </row>
    <row r="226" spans="1:2" s="8" customFormat="1" ht="15">
      <c r="A226" s="6"/>
      <c r="B226" s="6"/>
    </row>
    <row r="227" spans="1:2" s="8" customFormat="1" ht="0.75" customHeight="1">
      <c r="A227" s="6"/>
      <c r="B227" s="6"/>
    </row>
    <row r="228" spans="1:2" s="8" customFormat="1" ht="15">
      <c r="A228" s="6"/>
      <c r="B228" s="6"/>
    </row>
    <row r="229" spans="1:2" s="8" customFormat="1" ht="15">
      <c r="A229" s="6"/>
      <c r="B229" s="6"/>
    </row>
    <row r="230" spans="1:2" s="8" customFormat="1" ht="15">
      <c r="A230" s="6"/>
      <c r="B230" s="6"/>
    </row>
    <row r="231" spans="1:2" s="8" customFormat="1" ht="15">
      <c r="A231" s="6"/>
      <c r="B231" s="6"/>
    </row>
    <row r="232" spans="1:2" s="8" customFormat="1" ht="15">
      <c r="A232" s="6"/>
      <c r="B232" s="6"/>
    </row>
    <row r="233" spans="1:2" s="8" customFormat="1" ht="15">
      <c r="A233" s="6"/>
      <c r="B233" s="6"/>
    </row>
    <row r="234" spans="1:2" s="8" customFormat="1" ht="15">
      <c r="A234" s="6"/>
      <c r="B234" s="6"/>
    </row>
    <row r="235" spans="1:2" s="8" customFormat="1" ht="15">
      <c r="A235" s="6"/>
      <c r="B235" s="6"/>
    </row>
    <row r="236" spans="1:2" s="8" customFormat="1" ht="15">
      <c r="A236" s="6"/>
      <c r="B236" s="6"/>
    </row>
    <row r="237" spans="1:2" s="8" customFormat="1" ht="15">
      <c r="A237" s="6"/>
      <c r="B237" s="6"/>
    </row>
    <row r="238" spans="1:2" s="8" customFormat="1" ht="15">
      <c r="A238" s="6"/>
      <c r="B238" s="6"/>
    </row>
    <row r="239" spans="1:2" s="8" customFormat="1" ht="15">
      <c r="A239" s="6"/>
      <c r="B239" s="6"/>
    </row>
    <row r="240" spans="1:2" s="8" customFormat="1" ht="15">
      <c r="A240" s="6"/>
      <c r="B240" s="6"/>
    </row>
    <row r="241" spans="1:2" s="8" customFormat="1" ht="15">
      <c r="A241" s="6"/>
      <c r="B241" s="6"/>
    </row>
    <row r="242" spans="1:2" s="8" customFormat="1" ht="15">
      <c r="A242" s="6"/>
      <c r="B242" s="6"/>
    </row>
    <row r="243" spans="1:2" s="8" customFormat="1" ht="15">
      <c r="A243" s="6"/>
      <c r="B243" s="6"/>
    </row>
    <row r="244" spans="1:2" s="8" customFormat="1" ht="15">
      <c r="A244" s="6"/>
      <c r="B244" s="6"/>
    </row>
    <row r="245" spans="1:2" s="8" customFormat="1" ht="15">
      <c r="A245" s="6"/>
      <c r="B245" s="6"/>
    </row>
    <row r="246" spans="1:2" s="8" customFormat="1" ht="15">
      <c r="A246" s="6"/>
      <c r="B246" s="6"/>
    </row>
    <row r="247" spans="1:2" s="8" customFormat="1" ht="15">
      <c r="A247" s="6"/>
      <c r="B247" s="6"/>
    </row>
    <row r="248" spans="1:2" s="8" customFormat="1" ht="15">
      <c r="A248" s="6"/>
      <c r="B248" s="6"/>
    </row>
    <row r="249" spans="1:2" s="8" customFormat="1" ht="15">
      <c r="A249" s="6"/>
      <c r="B249" s="6"/>
    </row>
    <row r="250" spans="1:2" s="8" customFormat="1" ht="15">
      <c r="A250" s="6"/>
      <c r="B250" s="6"/>
    </row>
    <row r="251" spans="1:2" s="8" customFormat="1" ht="15">
      <c r="A251" s="6"/>
      <c r="B251" s="6"/>
    </row>
    <row r="252" spans="1:2" s="8" customFormat="1" ht="15">
      <c r="A252" s="6"/>
      <c r="B252" s="6"/>
    </row>
    <row r="253" spans="1:2" s="8" customFormat="1" ht="15">
      <c r="A253" s="6"/>
      <c r="B253" s="6"/>
    </row>
    <row r="254" spans="1:2" s="8" customFormat="1" ht="15">
      <c r="A254" s="6"/>
      <c r="B254" s="6"/>
    </row>
    <row r="255" spans="1:2" s="8" customFormat="1" ht="15">
      <c r="A255" s="6"/>
      <c r="B255" s="6"/>
    </row>
    <row r="256" spans="1:2" s="8" customFormat="1" ht="15">
      <c r="A256" s="6"/>
      <c r="B256" s="6"/>
    </row>
    <row r="257" spans="1:2" s="8" customFormat="1" ht="15">
      <c r="A257" s="6"/>
      <c r="B257" s="6"/>
    </row>
    <row r="258" spans="1:2" s="8" customFormat="1" ht="15">
      <c r="A258" s="6"/>
      <c r="B258" s="6"/>
    </row>
    <row r="259" spans="1:2" s="8" customFormat="1" ht="15">
      <c r="A259" s="6"/>
      <c r="B259" s="6"/>
    </row>
    <row r="260" spans="1:2" s="8" customFormat="1" ht="15">
      <c r="A260" s="6"/>
      <c r="B260" s="6"/>
    </row>
    <row r="261" spans="1:2" s="8" customFormat="1" ht="15">
      <c r="A261" s="6"/>
      <c r="B261" s="6"/>
    </row>
    <row r="262" spans="1:2" s="8" customFormat="1" ht="15">
      <c r="A262" s="6"/>
      <c r="B262" s="6"/>
    </row>
    <row r="263" spans="1:2" s="8" customFormat="1" ht="15">
      <c r="A263" s="6"/>
      <c r="B263" s="6"/>
    </row>
    <row r="264" spans="1:2" s="8" customFormat="1" ht="15">
      <c r="A264" s="6"/>
      <c r="B264" s="6"/>
    </row>
    <row r="265" s="8" customFormat="1" ht="15"/>
    <row r="266" s="8" customFormat="1" ht="15"/>
    <row r="267" s="8" customFormat="1" ht="15"/>
    <row r="268" s="8" customFormat="1" ht="15"/>
    <row r="269" s="8" customFormat="1" ht="15"/>
    <row r="270" s="8" customFormat="1" ht="15"/>
    <row r="271" s="8" customFormat="1" ht="15"/>
    <row r="272" s="8" customFormat="1" ht="15"/>
    <row r="273" s="8" customFormat="1" ht="15"/>
    <row r="274" s="8" customFormat="1" ht="15"/>
    <row r="275" s="8" customFormat="1" ht="15"/>
    <row r="276" s="8" customFormat="1" ht="15"/>
    <row r="277" s="8" customFormat="1" ht="15"/>
    <row r="278" s="8" customFormat="1" ht="15"/>
    <row r="279" s="8" customFormat="1" ht="15"/>
    <row r="280" s="8" customFormat="1" ht="15"/>
    <row r="281" s="8" customFormat="1" ht="15"/>
    <row r="282" s="8" customFormat="1" ht="15"/>
    <row r="283" s="8" customFormat="1" ht="15"/>
    <row r="284" s="8" customFormat="1" ht="15"/>
    <row r="285" s="8" customFormat="1" ht="15"/>
    <row r="286" s="8" customFormat="1" ht="15"/>
    <row r="287" s="8" customFormat="1" ht="15"/>
    <row r="288" s="8" customFormat="1" ht="15"/>
    <row r="289" s="8" customFormat="1" ht="15"/>
    <row r="290" s="8" customFormat="1" ht="15"/>
    <row r="291" s="8" customFormat="1" ht="15"/>
    <row r="292" s="8" customFormat="1" ht="15"/>
    <row r="293" s="8" customFormat="1" ht="15"/>
    <row r="294" s="8" customFormat="1" ht="15"/>
    <row r="295" s="8" customFormat="1" ht="15"/>
    <row r="296" s="8" customFormat="1" ht="15"/>
    <row r="297" s="8" customFormat="1" ht="15"/>
    <row r="298" s="8" customFormat="1" ht="15"/>
    <row r="299" s="8" customFormat="1" ht="15"/>
    <row r="300" s="8" customFormat="1" ht="15"/>
    <row r="301" s="8" customFormat="1" ht="15"/>
    <row r="302" s="8" customFormat="1" ht="15"/>
    <row r="303" s="8" customFormat="1" ht="15"/>
    <row r="304" s="8" customFormat="1" ht="15"/>
    <row r="305" s="8" customFormat="1" ht="15"/>
    <row r="306" s="8" customFormat="1" ht="15"/>
    <row r="307" s="8" customFormat="1" ht="15"/>
    <row r="308" s="8" customFormat="1" ht="15"/>
    <row r="309" s="8" customFormat="1" ht="15"/>
    <row r="310" s="8" customFormat="1" ht="15"/>
    <row r="311" s="8" customFormat="1" ht="15"/>
    <row r="312" s="8" customFormat="1" ht="15"/>
    <row r="313" s="8" customFormat="1" ht="15"/>
    <row r="314" s="8" customFormat="1" ht="15"/>
    <row r="315" s="8" customFormat="1" ht="15"/>
    <row r="316" s="8" customFormat="1" ht="15"/>
    <row r="317" s="8" customFormat="1" ht="15"/>
    <row r="318" s="8" customFormat="1" ht="15"/>
    <row r="319" s="8" customFormat="1" ht="15"/>
    <row r="320" s="8" customFormat="1" ht="15"/>
    <row r="321" s="8" customFormat="1" ht="15"/>
    <row r="322" s="8" customFormat="1" ht="15"/>
    <row r="323" s="8" customFormat="1" ht="15"/>
    <row r="324" s="8" customFormat="1" ht="15"/>
    <row r="325" s="8" customFormat="1" ht="15"/>
    <row r="326" s="8" customFormat="1" ht="15"/>
    <row r="327" s="8" customFormat="1" ht="15"/>
    <row r="328" s="8" customFormat="1" ht="15"/>
    <row r="329" s="8" customFormat="1" ht="15"/>
    <row r="330" s="8" customFormat="1" ht="15"/>
    <row r="331" s="8" customFormat="1" ht="15"/>
    <row r="332" s="8" customFormat="1" ht="15"/>
    <row r="333" s="8" customFormat="1" ht="15"/>
    <row r="334" s="8" customFormat="1" ht="15"/>
    <row r="335" s="8" customFormat="1" ht="15"/>
    <row r="336" s="8" customFormat="1" ht="15"/>
    <row r="337" s="8" customFormat="1" ht="15"/>
    <row r="338" s="8" customFormat="1" ht="15"/>
    <row r="339" s="8" customFormat="1" ht="15"/>
    <row r="340" s="8" customFormat="1" ht="15"/>
    <row r="341" s="8" customFormat="1" ht="15"/>
    <row r="342" s="8" customFormat="1" ht="15"/>
    <row r="343" s="8" customFormat="1" ht="15"/>
    <row r="344" s="8" customFormat="1" ht="15"/>
    <row r="345" s="8" customFormat="1" ht="15"/>
    <row r="346" s="8" customFormat="1" ht="15"/>
    <row r="347" s="8" customFormat="1" ht="15"/>
    <row r="348" s="8" customFormat="1" ht="15"/>
    <row r="349" s="8" customFormat="1" ht="15"/>
    <row r="350" s="8" customFormat="1" ht="15"/>
    <row r="351" s="8" customFormat="1" ht="15"/>
    <row r="352" s="8" customFormat="1" ht="15"/>
    <row r="353" s="8" customFormat="1" ht="15"/>
    <row r="354" s="8" customFormat="1" ht="15"/>
    <row r="355" s="8" customFormat="1" ht="15"/>
    <row r="356" s="8" customFormat="1" ht="15"/>
    <row r="357" s="8" customFormat="1" ht="15"/>
    <row r="358" s="8" customFormat="1" ht="15"/>
    <row r="359" s="8" customFormat="1" ht="15"/>
    <row r="360" s="8" customFormat="1" ht="15"/>
    <row r="361" s="8" customFormat="1" ht="15"/>
    <row r="362" s="8" customFormat="1" ht="15"/>
    <row r="363" s="8" customFormat="1" ht="15"/>
    <row r="364" s="8" customFormat="1" ht="15"/>
    <row r="365" s="8" customFormat="1" ht="15"/>
    <row r="366" s="8" customFormat="1" ht="15"/>
    <row r="367" s="8" customFormat="1" ht="15"/>
    <row r="368" s="8" customFormat="1" ht="15"/>
    <row r="369" s="8" customFormat="1" ht="15"/>
    <row r="370" s="8" customFormat="1" ht="15"/>
    <row r="371" s="8" customFormat="1" ht="15"/>
    <row r="372" s="8" customFormat="1" ht="15"/>
    <row r="373" s="8" customFormat="1" ht="15"/>
    <row r="374" s="8" customFormat="1" ht="15"/>
    <row r="375" s="8" customFormat="1" ht="15"/>
    <row r="376" s="8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7">
    <mergeCell ref="B150:D150"/>
    <mergeCell ref="A3:A4"/>
    <mergeCell ref="B3:B4"/>
    <mergeCell ref="C3:F3"/>
    <mergeCell ref="G3:I3"/>
    <mergeCell ref="J3:L3"/>
    <mergeCell ref="B148:D148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1" sqref="Q21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2.375" style="9" customWidth="1"/>
    <col min="5" max="5" width="10.75390625" style="9" customWidth="1"/>
    <col min="6" max="6" width="11.00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205" t="s">
        <v>135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15.75">
      <c r="A4" s="197" t="s">
        <v>1</v>
      </c>
      <c r="B4" s="197" t="s">
        <v>115</v>
      </c>
      <c r="C4" s="197" t="s">
        <v>107</v>
      </c>
      <c r="D4" s="197"/>
      <c r="E4" s="199"/>
      <c r="F4" s="199"/>
      <c r="G4" s="197" t="s">
        <v>108</v>
      </c>
      <c r="H4" s="199"/>
      <c r="I4" s="199"/>
      <c r="J4" s="200" t="s">
        <v>0</v>
      </c>
      <c r="K4" s="200"/>
      <c r="L4" s="200"/>
    </row>
    <row r="5" spans="1:12" s="10" customFormat="1" ht="47.25">
      <c r="A5" s="198"/>
      <c r="B5" s="197"/>
      <c r="C5" s="1" t="s">
        <v>102</v>
      </c>
      <c r="D5" s="63" t="s">
        <v>112</v>
      </c>
      <c r="E5" s="1" t="s">
        <v>101</v>
      </c>
      <c r="F5" s="1" t="s">
        <v>103</v>
      </c>
      <c r="G5" s="1" t="s">
        <v>102</v>
      </c>
      <c r="H5" s="1" t="s">
        <v>101</v>
      </c>
      <c r="I5" s="1" t="s">
        <v>103</v>
      </c>
      <c r="J5" s="1" t="s">
        <v>102</v>
      </c>
      <c r="K5" s="1" t="s">
        <v>101</v>
      </c>
      <c r="L5" s="1" t="s">
        <v>103</v>
      </c>
    </row>
    <row r="6" spans="1:12" s="14" customFormat="1" ht="15.75">
      <c r="A6" s="43" t="s">
        <v>2</v>
      </c>
      <c r="B6" s="72">
        <v>1126.38</v>
      </c>
      <c r="C6" s="25">
        <f>C7+C26+C37+C46+C54+C69+C76+C93</f>
        <v>308.90200000000004</v>
      </c>
      <c r="D6" s="31">
        <f>C6/B6*100</f>
        <v>27.42431506241233</v>
      </c>
      <c r="E6" s="31">
        <v>300.123</v>
      </c>
      <c r="F6" s="50">
        <f aca="true" t="shared" si="0" ref="F6:F71">C6-E6</f>
        <v>8.779000000000053</v>
      </c>
      <c r="G6" s="25">
        <f>G7+G26+G37+G46+G54+G69+G76+G93</f>
        <v>10663.064</v>
      </c>
      <c r="H6" s="31">
        <v>12539.435</v>
      </c>
      <c r="I6" s="50">
        <f>G6-H6</f>
        <v>-1876.3709999999992</v>
      </c>
      <c r="J6" s="62">
        <f>G6/C6*10</f>
        <v>345.19245585978723</v>
      </c>
      <c r="K6" s="31">
        <f>H6/E6*10</f>
        <v>417.8098646221716</v>
      </c>
      <c r="L6" s="87">
        <f>J6-K6</f>
        <v>-72.61740876238434</v>
      </c>
    </row>
    <row r="7" spans="1:12" s="15" customFormat="1" ht="15.75">
      <c r="A7" s="44" t="s">
        <v>3</v>
      </c>
      <c r="B7" s="73">
        <v>603.38</v>
      </c>
      <c r="C7" s="26">
        <f>SUM(C8:C24)</f>
        <v>154.261</v>
      </c>
      <c r="D7" s="32">
        <f aca="true" t="shared" si="1" ref="D7:D36">C7/B7*100</f>
        <v>25.566144055155952</v>
      </c>
      <c r="E7" s="32">
        <v>145.387</v>
      </c>
      <c r="F7" s="51">
        <f t="shared" si="0"/>
        <v>8.873999999999995</v>
      </c>
      <c r="G7" s="26">
        <f>SUM(G8:G24)</f>
        <v>5382.1</v>
      </c>
      <c r="H7" s="32">
        <v>5600.202</v>
      </c>
      <c r="I7" s="51">
        <f aca="true" t="shared" si="2" ref="I7:I70">G7-H7</f>
        <v>-218.10199999999986</v>
      </c>
      <c r="J7" s="29">
        <f>IF(C7&gt;0,G7/C7*10,"")</f>
        <v>348.8957027375682</v>
      </c>
      <c r="K7" s="37">
        <f>IF(E7&gt;0,H7/E7*10,"")</f>
        <v>385.1927613885698</v>
      </c>
      <c r="L7" s="56">
        <f aca="true" t="shared" si="3" ref="L7:L70">J7-K7</f>
        <v>-36.297058651001635</v>
      </c>
    </row>
    <row r="8" spans="1:12" s="2" customFormat="1" ht="15">
      <c r="A8" s="45" t="s">
        <v>4</v>
      </c>
      <c r="B8" s="74">
        <v>60.63</v>
      </c>
      <c r="C8" s="30">
        <v>13.54</v>
      </c>
      <c r="D8" s="38">
        <f t="shared" si="1"/>
        <v>22.332178789378194</v>
      </c>
      <c r="E8" s="38">
        <v>17.43</v>
      </c>
      <c r="F8" s="57">
        <f t="shared" si="0"/>
        <v>-3.8900000000000006</v>
      </c>
      <c r="G8" s="30">
        <v>537.2</v>
      </c>
      <c r="H8" s="38">
        <v>593.93</v>
      </c>
      <c r="I8" s="57">
        <f t="shared" si="2"/>
        <v>-56.729999999999905</v>
      </c>
      <c r="J8" s="30">
        <f aca="true" t="shared" si="4" ref="J8:J71">IF(C8&gt;0,G8/C8*10,"")</f>
        <v>396.7503692762187</v>
      </c>
      <c r="K8" s="38">
        <f aca="true" t="shared" si="5" ref="K8:K71">IF(E8&gt;0,H8/E8*10,"")</f>
        <v>340.7515777395295</v>
      </c>
      <c r="L8" s="57">
        <f t="shared" si="3"/>
        <v>55.99879153668917</v>
      </c>
    </row>
    <row r="9" spans="1:12" s="2" customFormat="1" ht="15">
      <c r="A9" s="45" t="s">
        <v>5</v>
      </c>
      <c r="B9" s="74">
        <v>5</v>
      </c>
      <c r="C9" s="30">
        <v>0.845</v>
      </c>
      <c r="D9" s="38">
        <f t="shared" si="1"/>
        <v>16.9</v>
      </c>
      <c r="E9" s="38">
        <v>0.588</v>
      </c>
      <c r="F9" s="57">
        <f t="shared" si="0"/>
        <v>0.257</v>
      </c>
      <c r="G9" s="30">
        <v>33.8</v>
      </c>
      <c r="H9" s="38">
        <v>22.932</v>
      </c>
      <c r="I9" s="57">
        <f t="shared" si="2"/>
        <v>10.867999999999999</v>
      </c>
      <c r="J9" s="30">
        <f t="shared" si="4"/>
        <v>400</v>
      </c>
      <c r="K9" s="38">
        <f t="shared" si="5"/>
        <v>390</v>
      </c>
      <c r="L9" s="57">
        <f t="shared" si="3"/>
        <v>10</v>
      </c>
    </row>
    <row r="10" spans="1:12" s="2" customFormat="1" ht="15" hidden="1">
      <c r="A10" s="45" t="s">
        <v>6</v>
      </c>
      <c r="B10" s="74"/>
      <c r="C10" s="118"/>
      <c r="D10" s="38" t="e">
        <f t="shared" si="1"/>
        <v>#DIV/0!</v>
      </c>
      <c r="E10" s="38"/>
      <c r="F10" s="57">
        <f t="shared" si="0"/>
        <v>0</v>
      </c>
      <c r="G10" s="30"/>
      <c r="H10" s="38"/>
      <c r="I10" s="57">
        <f t="shared" si="2"/>
        <v>0</v>
      </c>
      <c r="J10" s="30">
        <f t="shared" si="4"/>
      </c>
      <c r="K10" s="38">
        <f t="shared" si="5"/>
      </c>
      <c r="L10" s="57" t="e">
        <f t="shared" si="3"/>
        <v>#VALUE!</v>
      </c>
    </row>
    <row r="11" spans="1:12" s="2" customFormat="1" ht="15">
      <c r="A11" s="45" t="s">
        <v>7</v>
      </c>
      <c r="B11" s="74">
        <v>129.09</v>
      </c>
      <c r="C11" s="30">
        <v>33.51</v>
      </c>
      <c r="D11" s="38">
        <f t="shared" si="1"/>
        <v>25.9586335115036</v>
      </c>
      <c r="E11" s="38">
        <v>32.46</v>
      </c>
      <c r="F11" s="57">
        <f t="shared" si="0"/>
        <v>1.0499999999999972</v>
      </c>
      <c r="G11" s="30">
        <v>1035.2</v>
      </c>
      <c r="H11" s="38">
        <v>1200.2</v>
      </c>
      <c r="I11" s="57">
        <f t="shared" si="2"/>
        <v>-165</v>
      </c>
      <c r="J11" s="30">
        <f t="shared" si="4"/>
        <v>308.9227096389138</v>
      </c>
      <c r="K11" s="38">
        <f t="shared" si="5"/>
        <v>369.7473813924831</v>
      </c>
      <c r="L11" s="57">
        <f t="shared" si="3"/>
        <v>-60.824671753569305</v>
      </c>
    </row>
    <row r="12" spans="1:12" s="2" customFormat="1" ht="15" hidden="1">
      <c r="A12" s="45" t="s">
        <v>8</v>
      </c>
      <c r="B12" s="74"/>
      <c r="C12" s="30"/>
      <c r="D12" s="38" t="e">
        <f t="shared" si="1"/>
        <v>#DIV/0!</v>
      </c>
      <c r="E12" s="38"/>
      <c r="F12" s="57">
        <f t="shared" si="0"/>
        <v>0</v>
      </c>
      <c r="G12" s="30"/>
      <c r="H12" s="38"/>
      <c r="I12" s="57">
        <f t="shared" si="2"/>
        <v>0</v>
      </c>
      <c r="J12" s="30">
        <f t="shared" si="4"/>
      </c>
      <c r="K12" s="38">
        <f t="shared" si="5"/>
      </c>
      <c r="L12" s="57" t="e">
        <f t="shared" si="3"/>
        <v>#VALUE!</v>
      </c>
    </row>
    <row r="13" spans="1:14" s="2" customFormat="1" ht="15" hidden="1">
      <c r="A13" s="45" t="s">
        <v>9</v>
      </c>
      <c r="B13" s="74"/>
      <c r="C13" s="30"/>
      <c r="D13" s="38" t="e">
        <f t="shared" si="1"/>
        <v>#DIV/0!</v>
      </c>
      <c r="E13" s="38"/>
      <c r="F13" s="57">
        <f t="shared" si="0"/>
        <v>0</v>
      </c>
      <c r="G13" s="30"/>
      <c r="H13" s="38"/>
      <c r="I13" s="57">
        <f t="shared" si="2"/>
        <v>0</v>
      </c>
      <c r="J13" s="30">
        <f t="shared" si="4"/>
      </c>
      <c r="K13" s="38">
        <f t="shared" si="5"/>
      </c>
      <c r="L13" s="57" t="e">
        <f t="shared" si="3"/>
        <v>#VALUE!</v>
      </c>
      <c r="M13" s="24"/>
      <c r="N13" s="24"/>
    </row>
    <row r="14" spans="1:12" s="2" customFormat="1" ht="15" hidden="1">
      <c r="A14" s="45" t="s">
        <v>10</v>
      </c>
      <c r="B14" s="74"/>
      <c r="C14" s="30"/>
      <c r="D14" s="38" t="e">
        <f t="shared" si="1"/>
        <v>#DIV/0!</v>
      </c>
      <c r="E14" s="38"/>
      <c r="F14" s="57">
        <f t="shared" si="0"/>
        <v>0</v>
      </c>
      <c r="G14" s="30"/>
      <c r="H14" s="38"/>
      <c r="I14" s="57">
        <f t="shared" si="2"/>
        <v>0</v>
      </c>
      <c r="J14" s="30">
        <f t="shared" si="4"/>
      </c>
      <c r="K14" s="38">
        <f t="shared" si="5"/>
      </c>
      <c r="L14" s="57" t="e">
        <f t="shared" si="3"/>
        <v>#VALUE!</v>
      </c>
    </row>
    <row r="15" spans="1:12" s="2" customFormat="1" ht="15">
      <c r="A15" s="45" t="s">
        <v>11</v>
      </c>
      <c r="B15" s="74">
        <v>109.16</v>
      </c>
      <c r="C15" s="30">
        <v>30.3</v>
      </c>
      <c r="D15" s="38">
        <f t="shared" si="1"/>
        <v>27.757420300476365</v>
      </c>
      <c r="E15" s="38">
        <v>28</v>
      </c>
      <c r="F15" s="57">
        <f t="shared" si="0"/>
        <v>2.3000000000000007</v>
      </c>
      <c r="G15" s="30">
        <v>1306</v>
      </c>
      <c r="H15" s="38">
        <v>1297</v>
      </c>
      <c r="I15" s="57">
        <f t="shared" si="2"/>
        <v>9</v>
      </c>
      <c r="J15" s="30">
        <f t="shared" si="4"/>
        <v>431.023102310231</v>
      </c>
      <c r="K15" s="38">
        <f t="shared" si="5"/>
        <v>463.21428571428567</v>
      </c>
      <c r="L15" s="57">
        <f t="shared" si="3"/>
        <v>-32.19118340405464</v>
      </c>
    </row>
    <row r="16" spans="1:12" s="2" customFormat="1" ht="15">
      <c r="A16" s="45" t="s">
        <v>12</v>
      </c>
      <c r="B16" s="74">
        <v>128</v>
      </c>
      <c r="C16" s="30">
        <v>31.4</v>
      </c>
      <c r="D16" s="38">
        <f t="shared" si="1"/>
        <v>24.53125</v>
      </c>
      <c r="E16" s="38">
        <v>24</v>
      </c>
      <c r="F16" s="57">
        <f t="shared" si="0"/>
        <v>7.399999999999999</v>
      </c>
      <c r="G16" s="30">
        <v>1005</v>
      </c>
      <c r="H16" s="38">
        <v>875.8</v>
      </c>
      <c r="I16" s="57">
        <f t="shared" si="2"/>
        <v>129.20000000000005</v>
      </c>
      <c r="J16" s="30">
        <f t="shared" si="4"/>
        <v>320.063694267516</v>
      </c>
      <c r="K16" s="38">
        <f t="shared" si="5"/>
        <v>364.9166666666667</v>
      </c>
      <c r="L16" s="57">
        <f t="shared" si="3"/>
        <v>-44.8529723991507</v>
      </c>
    </row>
    <row r="17" spans="1:12" s="2" customFormat="1" ht="15" hidden="1">
      <c r="A17" s="45" t="s">
        <v>92</v>
      </c>
      <c r="B17" s="74"/>
      <c r="C17" s="30"/>
      <c r="D17" s="38" t="e">
        <f t="shared" si="1"/>
        <v>#DIV/0!</v>
      </c>
      <c r="E17" s="38"/>
      <c r="F17" s="57">
        <f t="shared" si="0"/>
        <v>0</v>
      </c>
      <c r="G17" s="30"/>
      <c r="H17" s="38"/>
      <c r="I17" s="57">
        <f t="shared" si="2"/>
        <v>0</v>
      </c>
      <c r="J17" s="30">
        <f t="shared" si="4"/>
      </c>
      <c r="K17" s="38">
        <f t="shared" si="5"/>
      </c>
      <c r="L17" s="57" t="e">
        <f t="shared" si="3"/>
        <v>#VALUE!</v>
      </c>
    </row>
    <row r="18" spans="1:12" s="2" customFormat="1" ht="15">
      <c r="A18" s="45" t="s">
        <v>13</v>
      </c>
      <c r="B18" s="74">
        <v>53.42</v>
      </c>
      <c r="C18" s="30">
        <v>14.28</v>
      </c>
      <c r="D18" s="38">
        <f t="shared" si="1"/>
        <v>26.731561213028826</v>
      </c>
      <c r="E18" s="38">
        <v>10.06</v>
      </c>
      <c r="F18" s="57">
        <f t="shared" si="0"/>
        <v>4.219999999999999</v>
      </c>
      <c r="G18" s="30">
        <v>489.8</v>
      </c>
      <c r="H18" s="38">
        <v>377.7</v>
      </c>
      <c r="I18" s="57">
        <f t="shared" si="2"/>
        <v>112.10000000000002</v>
      </c>
      <c r="J18" s="30">
        <f t="shared" si="4"/>
        <v>342.99719887955183</v>
      </c>
      <c r="K18" s="38">
        <f t="shared" si="5"/>
        <v>375.4473161033797</v>
      </c>
      <c r="L18" s="57">
        <f t="shared" si="3"/>
        <v>-32.450117223827874</v>
      </c>
    </row>
    <row r="19" spans="1:12" s="2" customFormat="1" ht="15">
      <c r="A19" s="45" t="s">
        <v>14</v>
      </c>
      <c r="B19" s="74">
        <v>6.02</v>
      </c>
      <c r="C19" s="30">
        <v>0.286</v>
      </c>
      <c r="D19" s="38">
        <f t="shared" si="1"/>
        <v>4.750830564784053</v>
      </c>
      <c r="E19" s="38">
        <v>1.229</v>
      </c>
      <c r="F19" s="57">
        <f t="shared" si="0"/>
        <v>-0.9430000000000001</v>
      </c>
      <c r="G19" s="30">
        <v>10.6</v>
      </c>
      <c r="H19" s="38">
        <v>54.6</v>
      </c>
      <c r="I19" s="57">
        <f t="shared" si="2"/>
        <v>-44</v>
      </c>
      <c r="J19" s="30">
        <f t="shared" si="4"/>
        <v>370.62937062937067</v>
      </c>
      <c r="K19" s="38">
        <f t="shared" si="5"/>
        <v>444.26362896663954</v>
      </c>
      <c r="L19" s="57">
        <f t="shared" si="3"/>
        <v>-73.63425833726888</v>
      </c>
    </row>
    <row r="20" spans="1:12" s="2" customFormat="1" ht="15" hidden="1">
      <c r="A20" s="45" t="s">
        <v>15</v>
      </c>
      <c r="B20" s="74"/>
      <c r="C20" s="30"/>
      <c r="D20" s="38" t="e">
        <f t="shared" si="1"/>
        <v>#DIV/0!</v>
      </c>
      <c r="E20" s="38"/>
      <c r="F20" s="57">
        <f t="shared" si="0"/>
        <v>0</v>
      </c>
      <c r="G20" s="30"/>
      <c r="H20" s="38"/>
      <c r="I20" s="57">
        <f t="shared" si="2"/>
        <v>0</v>
      </c>
      <c r="J20" s="30">
        <f t="shared" si="4"/>
      </c>
      <c r="K20" s="38">
        <f t="shared" si="5"/>
      </c>
      <c r="L20" s="57" t="e">
        <f t="shared" si="3"/>
        <v>#VALUE!</v>
      </c>
    </row>
    <row r="21" spans="1:12" s="2" customFormat="1" ht="15">
      <c r="A21" s="45" t="s">
        <v>16</v>
      </c>
      <c r="B21" s="74">
        <v>105.44</v>
      </c>
      <c r="C21" s="30">
        <v>28.6</v>
      </c>
      <c r="D21" s="38">
        <f t="shared" si="1"/>
        <v>27.124430955993933</v>
      </c>
      <c r="E21" s="38">
        <v>30</v>
      </c>
      <c r="F21" s="57">
        <f t="shared" si="0"/>
        <v>-1.3999999999999986</v>
      </c>
      <c r="G21" s="30">
        <v>913.3</v>
      </c>
      <c r="H21" s="38">
        <v>1118.5</v>
      </c>
      <c r="I21" s="57">
        <f t="shared" si="2"/>
        <v>-205.20000000000005</v>
      </c>
      <c r="J21" s="30">
        <f t="shared" si="4"/>
        <v>319.3356643356643</v>
      </c>
      <c r="K21" s="38">
        <f t="shared" si="5"/>
        <v>372.8333333333333</v>
      </c>
      <c r="L21" s="57">
        <f t="shared" si="3"/>
        <v>-53.497668997668995</v>
      </c>
    </row>
    <row r="22" spans="1:12" s="2" customFormat="1" ht="15" hidden="1">
      <c r="A22" s="45" t="s">
        <v>17</v>
      </c>
      <c r="B22" s="74"/>
      <c r="C22" s="30"/>
      <c r="D22" s="38" t="e">
        <f t="shared" si="1"/>
        <v>#DIV/0!</v>
      </c>
      <c r="E22" s="38"/>
      <c r="F22" s="57">
        <f t="shared" si="0"/>
        <v>0</v>
      </c>
      <c r="G22" s="30"/>
      <c r="H22" s="38"/>
      <c r="I22" s="57">
        <f t="shared" si="2"/>
        <v>0</v>
      </c>
      <c r="J22" s="30">
        <f t="shared" si="4"/>
      </c>
      <c r="K22" s="38">
        <f t="shared" si="5"/>
      </c>
      <c r="L22" s="57" t="e">
        <f t="shared" si="3"/>
        <v>#VALUE!</v>
      </c>
    </row>
    <row r="23" spans="1:12" s="2" customFormat="1" ht="15">
      <c r="A23" s="45" t="s">
        <v>18</v>
      </c>
      <c r="B23" s="74">
        <v>6.63</v>
      </c>
      <c r="C23" s="30">
        <v>1.5</v>
      </c>
      <c r="D23" s="38">
        <f t="shared" si="1"/>
        <v>22.624434389140273</v>
      </c>
      <c r="E23" s="38">
        <v>1.62</v>
      </c>
      <c r="F23" s="57">
        <f t="shared" si="0"/>
        <v>-0.1200000000000001</v>
      </c>
      <c r="G23" s="30">
        <v>51.2</v>
      </c>
      <c r="H23" s="38">
        <v>59.54</v>
      </c>
      <c r="I23" s="57">
        <f t="shared" si="2"/>
        <v>-8.339999999999996</v>
      </c>
      <c r="J23" s="30">
        <f t="shared" si="4"/>
        <v>341.3333333333333</v>
      </c>
      <c r="K23" s="38">
        <f t="shared" si="5"/>
        <v>367.53086419753083</v>
      </c>
      <c r="L23" s="57">
        <f t="shared" si="3"/>
        <v>-26.197530864197518</v>
      </c>
    </row>
    <row r="24" spans="1:12" s="2" customFormat="1" ht="15" hidden="1">
      <c r="A24" s="45" t="s">
        <v>19</v>
      </c>
      <c r="B24" s="74"/>
      <c r="C24" s="30"/>
      <c r="D24" s="38" t="e">
        <f t="shared" si="1"/>
        <v>#DIV/0!</v>
      </c>
      <c r="E24" s="38"/>
      <c r="F24" s="57">
        <f t="shared" si="0"/>
        <v>0</v>
      </c>
      <c r="G24" s="30"/>
      <c r="H24" s="38"/>
      <c r="I24" s="57">
        <f t="shared" si="2"/>
        <v>0</v>
      </c>
      <c r="J24" s="30">
        <f t="shared" si="4"/>
      </c>
      <c r="K24" s="38">
        <f t="shared" si="5"/>
      </c>
      <c r="L24" s="57" t="e">
        <f t="shared" si="3"/>
        <v>#VALUE!</v>
      </c>
    </row>
    <row r="25" spans="1:12" s="2" customFormat="1" ht="15" hidden="1">
      <c r="A25" s="45"/>
      <c r="B25" s="74"/>
      <c r="C25" s="30"/>
      <c r="D25" s="38" t="e">
        <f t="shared" si="1"/>
        <v>#DIV/0!</v>
      </c>
      <c r="E25" s="38"/>
      <c r="F25" s="57"/>
      <c r="G25" s="30"/>
      <c r="H25" s="38"/>
      <c r="I25" s="57"/>
      <c r="J25" s="30">
        <f t="shared" si="4"/>
      </c>
      <c r="K25" s="38">
        <f t="shared" si="5"/>
      </c>
      <c r="L25" s="57" t="e">
        <f t="shared" si="3"/>
        <v>#VALUE!</v>
      </c>
    </row>
    <row r="26" spans="1:12" s="15" customFormat="1" ht="15.75" hidden="1">
      <c r="A26" s="44" t="s">
        <v>20</v>
      </c>
      <c r="B26" s="73"/>
      <c r="C26" s="26">
        <f>SUM(C27:C36)-C30</f>
        <v>0</v>
      </c>
      <c r="D26" s="32" t="e">
        <f t="shared" si="1"/>
        <v>#DIV/0!</v>
      </c>
      <c r="E26" s="32">
        <v>0</v>
      </c>
      <c r="F26" s="51">
        <f t="shared" si="0"/>
        <v>0</v>
      </c>
      <c r="G26" s="26">
        <f>SUM(G27:G36)-G30</f>
        <v>0</v>
      </c>
      <c r="H26" s="32">
        <v>0</v>
      </c>
      <c r="I26" s="51">
        <f t="shared" si="2"/>
        <v>0</v>
      </c>
      <c r="J26" s="29">
        <f t="shared" si="4"/>
      </c>
      <c r="K26" s="37">
        <f t="shared" si="5"/>
      </c>
      <c r="L26" s="56" t="e">
        <f t="shared" si="3"/>
        <v>#VALUE!</v>
      </c>
    </row>
    <row r="27" spans="1:12" s="2" customFormat="1" ht="15" hidden="1">
      <c r="A27" s="45" t="s">
        <v>61</v>
      </c>
      <c r="B27" s="74"/>
      <c r="C27" s="30"/>
      <c r="D27" s="38" t="e">
        <f t="shared" si="1"/>
        <v>#DIV/0!</v>
      </c>
      <c r="E27" s="38"/>
      <c r="F27" s="57">
        <f t="shared" si="0"/>
        <v>0</v>
      </c>
      <c r="G27" s="30"/>
      <c r="H27" s="38"/>
      <c r="I27" s="57">
        <f t="shared" si="2"/>
        <v>0</v>
      </c>
      <c r="J27" s="30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45" t="s">
        <v>21</v>
      </c>
      <c r="B28" s="74"/>
      <c r="C28" s="30"/>
      <c r="D28" s="38" t="e">
        <f t="shared" si="1"/>
        <v>#DIV/0!</v>
      </c>
      <c r="E28" s="38"/>
      <c r="F28" s="57">
        <f t="shared" si="0"/>
        <v>0</v>
      </c>
      <c r="G28" s="30"/>
      <c r="H28" s="38"/>
      <c r="I28" s="57">
        <f t="shared" si="2"/>
        <v>0</v>
      </c>
      <c r="J28" s="30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45" t="s">
        <v>22</v>
      </c>
      <c r="B29" s="74"/>
      <c r="C29" s="30"/>
      <c r="D29" s="38" t="e">
        <f t="shared" si="1"/>
        <v>#DIV/0!</v>
      </c>
      <c r="E29" s="38"/>
      <c r="F29" s="57">
        <f t="shared" si="0"/>
        <v>0</v>
      </c>
      <c r="G29" s="30"/>
      <c r="H29" s="38"/>
      <c r="I29" s="57">
        <f t="shared" si="2"/>
        <v>0</v>
      </c>
      <c r="J29" s="30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45" t="s">
        <v>62</v>
      </c>
      <c r="B30" s="74"/>
      <c r="C30" s="30"/>
      <c r="D30" s="38" t="e">
        <f t="shared" si="1"/>
        <v>#DIV/0!</v>
      </c>
      <c r="E30" s="38"/>
      <c r="F30" s="57">
        <f t="shared" si="0"/>
        <v>0</v>
      </c>
      <c r="G30" s="30"/>
      <c r="H30" s="38"/>
      <c r="I30" s="57">
        <f t="shared" si="2"/>
        <v>0</v>
      </c>
      <c r="J30" s="30">
        <f t="shared" si="4"/>
      </c>
      <c r="K30" s="38">
        <f t="shared" si="5"/>
      </c>
      <c r="L30" s="57" t="e">
        <f t="shared" si="3"/>
        <v>#VALUE!</v>
      </c>
    </row>
    <row r="31" spans="1:12" s="2" customFormat="1" ht="15" hidden="1">
      <c r="A31" s="45" t="s">
        <v>23</v>
      </c>
      <c r="B31" s="74"/>
      <c r="C31" s="30"/>
      <c r="D31" s="38" t="e">
        <f t="shared" si="1"/>
        <v>#DIV/0!</v>
      </c>
      <c r="E31" s="38"/>
      <c r="F31" s="57">
        <f t="shared" si="0"/>
        <v>0</v>
      </c>
      <c r="G31" s="30"/>
      <c r="H31" s="38"/>
      <c r="I31" s="57">
        <f t="shared" si="2"/>
        <v>0</v>
      </c>
      <c r="J31" s="30">
        <f t="shared" si="4"/>
      </c>
      <c r="K31" s="38">
        <f t="shared" si="5"/>
      </c>
      <c r="L31" s="57" t="e">
        <f t="shared" si="3"/>
        <v>#VALUE!</v>
      </c>
    </row>
    <row r="32" spans="1:12" s="2" customFormat="1" ht="15" hidden="1">
      <c r="A32" s="45" t="s">
        <v>24</v>
      </c>
      <c r="B32" s="74"/>
      <c r="C32" s="30"/>
      <c r="D32" s="38" t="e">
        <f t="shared" si="1"/>
        <v>#DIV/0!</v>
      </c>
      <c r="E32" s="38"/>
      <c r="F32" s="57">
        <f t="shared" si="0"/>
        <v>0</v>
      </c>
      <c r="G32" s="30"/>
      <c r="H32" s="38"/>
      <c r="I32" s="57">
        <f t="shared" si="2"/>
        <v>0</v>
      </c>
      <c r="J32" s="30">
        <f t="shared" si="4"/>
      </c>
      <c r="K32" s="38">
        <f t="shared" si="5"/>
      </c>
      <c r="L32" s="57" t="e">
        <f t="shared" si="3"/>
        <v>#VALUE!</v>
      </c>
    </row>
    <row r="33" spans="1:12" s="2" customFormat="1" ht="15" hidden="1">
      <c r="A33" s="45" t="s">
        <v>25</v>
      </c>
      <c r="B33" s="74"/>
      <c r="C33" s="118"/>
      <c r="D33" s="38" t="e">
        <f t="shared" si="1"/>
        <v>#DIV/0!</v>
      </c>
      <c r="E33" s="38"/>
      <c r="F33" s="57">
        <f t="shared" si="0"/>
        <v>0</v>
      </c>
      <c r="G33" s="30"/>
      <c r="H33" s="38"/>
      <c r="I33" s="57">
        <f t="shared" si="2"/>
        <v>0</v>
      </c>
      <c r="J33" s="30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45" t="s">
        <v>26</v>
      </c>
      <c r="B34" s="74"/>
      <c r="C34" s="30"/>
      <c r="D34" s="38" t="e">
        <f t="shared" si="1"/>
        <v>#DIV/0!</v>
      </c>
      <c r="E34" s="38"/>
      <c r="F34" s="57">
        <f t="shared" si="0"/>
        <v>0</v>
      </c>
      <c r="G34" s="30"/>
      <c r="H34" s="38"/>
      <c r="I34" s="57">
        <f t="shared" si="2"/>
        <v>0</v>
      </c>
      <c r="J34" s="30">
        <f t="shared" si="4"/>
      </c>
      <c r="K34" s="38">
        <f t="shared" si="5"/>
      </c>
      <c r="L34" s="57" t="e">
        <f t="shared" si="3"/>
        <v>#VALUE!</v>
      </c>
    </row>
    <row r="35" spans="1:12" s="2" customFormat="1" ht="15" hidden="1">
      <c r="A35" s="45" t="s">
        <v>27</v>
      </c>
      <c r="B35" s="74"/>
      <c r="C35" s="118"/>
      <c r="D35" s="38" t="e">
        <f t="shared" si="1"/>
        <v>#DIV/0!</v>
      </c>
      <c r="E35" s="38"/>
      <c r="F35" s="57">
        <f t="shared" si="0"/>
        <v>0</v>
      </c>
      <c r="G35" s="30"/>
      <c r="H35" s="38"/>
      <c r="I35" s="57">
        <f t="shared" si="2"/>
        <v>0</v>
      </c>
      <c r="J35" s="30">
        <f t="shared" si="4"/>
      </c>
      <c r="K35" s="38">
        <f t="shared" si="5"/>
      </c>
      <c r="L35" s="57" t="e">
        <f t="shared" si="3"/>
        <v>#VALUE!</v>
      </c>
    </row>
    <row r="36" spans="1:12" s="2" customFormat="1" ht="15" hidden="1">
      <c r="A36" s="45" t="s">
        <v>28</v>
      </c>
      <c r="B36" s="74"/>
      <c r="C36" s="118"/>
      <c r="D36" s="38" t="e">
        <f t="shared" si="1"/>
        <v>#DIV/0!</v>
      </c>
      <c r="E36" s="38"/>
      <c r="F36" s="57">
        <f t="shared" si="0"/>
        <v>0</v>
      </c>
      <c r="G36" s="30"/>
      <c r="H36" s="38"/>
      <c r="I36" s="57">
        <f t="shared" si="2"/>
        <v>0</v>
      </c>
      <c r="J36" s="30">
        <f t="shared" si="4"/>
      </c>
      <c r="K36" s="38">
        <f t="shared" si="5"/>
      </c>
      <c r="L36" s="57" t="e">
        <f t="shared" si="3"/>
        <v>#VALUE!</v>
      </c>
    </row>
    <row r="37" spans="1:14" s="15" customFormat="1" ht="15.75">
      <c r="A37" s="44" t="s">
        <v>93</v>
      </c>
      <c r="B37" s="73">
        <v>225.62</v>
      </c>
      <c r="C37" s="26">
        <f>SUM(C38:C45)</f>
        <v>98.1</v>
      </c>
      <c r="D37" s="32">
        <f>C37/B37*100</f>
        <v>43.48018792660225</v>
      </c>
      <c r="E37" s="32">
        <v>95.10000000000001</v>
      </c>
      <c r="F37" s="51">
        <f t="shared" si="0"/>
        <v>2.999999999999986</v>
      </c>
      <c r="G37" s="26">
        <f>SUM(G38:G45)</f>
        <v>3326.5</v>
      </c>
      <c r="H37" s="32">
        <v>4528.4</v>
      </c>
      <c r="I37" s="51">
        <f>G37-H37</f>
        <v>-1201.8999999999996</v>
      </c>
      <c r="J37" s="29">
        <f t="shared" si="4"/>
        <v>339.0927624872579</v>
      </c>
      <c r="K37" s="37">
        <f t="shared" si="5"/>
        <v>476.17245005257615</v>
      </c>
      <c r="L37" s="56">
        <f t="shared" si="3"/>
        <v>-137.07968756531824</v>
      </c>
      <c r="M37" s="19"/>
      <c r="N37" s="19"/>
    </row>
    <row r="38" spans="1:14" s="23" customFormat="1" ht="15" hidden="1">
      <c r="A38" s="45" t="s">
        <v>63</v>
      </c>
      <c r="B38" s="74"/>
      <c r="C38" s="88"/>
      <c r="D38" s="33" t="e">
        <f>C38/B38*100</f>
        <v>#DIV/0!</v>
      </c>
      <c r="E38" s="33"/>
      <c r="F38" s="53">
        <f t="shared" si="0"/>
        <v>0</v>
      </c>
      <c r="G38" s="27"/>
      <c r="H38" s="33"/>
      <c r="I38" s="53">
        <f t="shared" si="2"/>
        <v>0</v>
      </c>
      <c r="J38" s="30">
        <f t="shared" si="4"/>
      </c>
      <c r="K38" s="38">
        <f t="shared" si="5"/>
      </c>
      <c r="L38" s="57" t="e">
        <f t="shared" si="3"/>
        <v>#VALUE!</v>
      </c>
      <c r="M38" s="2"/>
      <c r="N38" s="2"/>
    </row>
    <row r="39" spans="1:12" s="2" customFormat="1" ht="15" hidden="1">
      <c r="A39" s="45" t="s">
        <v>67</v>
      </c>
      <c r="B39" s="74"/>
      <c r="C39" s="27"/>
      <c r="D39" s="33" t="e">
        <f aca="true" t="shared" si="6" ref="D39:D45">C39/B39*100</f>
        <v>#DIV/0!</v>
      </c>
      <c r="E39" s="33"/>
      <c r="F39" s="53">
        <f t="shared" si="0"/>
        <v>0</v>
      </c>
      <c r="G39" s="27"/>
      <c r="H39" s="33"/>
      <c r="I39" s="53">
        <f t="shared" si="2"/>
        <v>0</v>
      </c>
      <c r="J39" s="30">
        <f t="shared" si="4"/>
      </c>
      <c r="K39" s="38">
        <f t="shared" si="5"/>
      </c>
      <c r="L39" s="57" t="e">
        <f t="shared" si="3"/>
        <v>#VALUE!</v>
      </c>
    </row>
    <row r="40" spans="1:12" s="5" customFormat="1" ht="15" hidden="1">
      <c r="A40" s="46" t="s">
        <v>99</v>
      </c>
      <c r="B40" s="75"/>
      <c r="C40" s="34"/>
      <c r="D40" s="33" t="e">
        <f>C40/B40*100</f>
        <v>#DIV/0!</v>
      </c>
      <c r="E40" s="35"/>
      <c r="F40" s="54">
        <f>C40-E40</f>
        <v>0</v>
      </c>
      <c r="G40" s="34"/>
      <c r="H40" s="35"/>
      <c r="I40" s="54">
        <f>G40-H40</f>
        <v>0</v>
      </c>
      <c r="J40" s="30">
        <f t="shared" si="4"/>
      </c>
      <c r="K40" s="38">
        <f t="shared" si="5"/>
      </c>
      <c r="L40" s="57" t="e">
        <f t="shared" si="3"/>
        <v>#VALUE!</v>
      </c>
    </row>
    <row r="41" spans="1:12" s="2" customFormat="1" ht="15">
      <c r="A41" s="45" t="s">
        <v>30</v>
      </c>
      <c r="B41" s="74">
        <v>200.26</v>
      </c>
      <c r="C41" s="27">
        <v>98.1</v>
      </c>
      <c r="D41" s="33">
        <f t="shared" si="6"/>
        <v>48.98631778687706</v>
      </c>
      <c r="E41" s="33">
        <v>91.4</v>
      </c>
      <c r="F41" s="53">
        <f t="shared" si="0"/>
        <v>6.699999999999989</v>
      </c>
      <c r="G41" s="27">
        <v>3326.5</v>
      </c>
      <c r="H41" s="33">
        <v>4380.9</v>
      </c>
      <c r="I41" s="53">
        <f t="shared" si="2"/>
        <v>-1054.3999999999996</v>
      </c>
      <c r="J41" s="30">
        <f t="shared" si="4"/>
        <v>339.0927624872579</v>
      </c>
      <c r="K41" s="38">
        <f t="shared" si="5"/>
        <v>479.31072210065633</v>
      </c>
      <c r="L41" s="57">
        <f t="shared" si="3"/>
        <v>-140.21795961339842</v>
      </c>
    </row>
    <row r="42" spans="1:12" s="2" customFormat="1" ht="15" hidden="1">
      <c r="A42" s="45" t="s">
        <v>31</v>
      </c>
      <c r="B42" s="74"/>
      <c r="C42" s="27"/>
      <c r="D42" s="33" t="e">
        <f t="shared" si="6"/>
        <v>#DIV/0!</v>
      </c>
      <c r="E42" s="33"/>
      <c r="F42" s="53">
        <f t="shared" si="0"/>
        <v>0</v>
      </c>
      <c r="G42" s="27"/>
      <c r="H42" s="33"/>
      <c r="I42" s="53">
        <f>G42-H42</f>
        <v>0</v>
      </c>
      <c r="J42" s="30">
        <f t="shared" si="4"/>
      </c>
      <c r="K42" s="38">
        <f t="shared" si="5"/>
      </c>
      <c r="L42" s="57" t="e">
        <f t="shared" si="3"/>
        <v>#VALUE!</v>
      </c>
    </row>
    <row r="43" spans="1:12" s="2" customFormat="1" ht="15" hidden="1">
      <c r="A43" s="45" t="s">
        <v>32</v>
      </c>
      <c r="B43" s="74">
        <v>2.8</v>
      </c>
      <c r="C43" s="27"/>
      <c r="D43" s="33">
        <f t="shared" si="6"/>
        <v>0</v>
      </c>
      <c r="E43" s="33"/>
      <c r="F43" s="53">
        <f t="shared" si="0"/>
        <v>0</v>
      </c>
      <c r="G43" s="27"/>
      <c r="H43" s="33"/>
      <c r="I43" s="53">
        <f t="shared" si="2"/>
        <v>0</v>
      </c>
      <c r="J43" s="30">
        <f t="shared" si="4"/>
      </c>
      <c r="K43" s="38">
        <f t="shared" si="5"/>
      </c>
      <c r="L43" s="57" t="e">
        <f t="shared" si="3"/>
        <v>#VALUE!</v>
      </c>
    </row>
    <row r="44" spans="1:12" s="2" customFormat="1" ht="15" hidden="1">
      <c r="A44" s="45" t="s">
        <v>33</v>
      </c>
      <c r="B44" s="74">
        <v>22.49</v>
      </c>
      <c r="C44" s="27"/>
      <c r="D44" s="33">
        <f t="shared" si="6"/>
        <v>0</v>
      </c>
      <c r="E44" s="33">
        <v>3.7</v>
      </c>
      <c r="F44" s="53">
        <f t="shared" si="0"/>
        <v>-3.7</v>
      </c>
      <c r="G44" s="27"/>
      <c r="H44" s="33">
        <v>147.5</v>
      </c>
      <c r="I44" s="53">
        <f t="shared" si="2"/>
        <v>-147.5</v>
      </c>
      <c r="J44" s="30">
        <f t="shared" si="4"/>
      </c>
      <c r="K44" s="38">
        <f t="shared" si="5"/>
        <v>398.64864864864865</v>
      </c>
      <c r="L44" s="57" t="e">
        <f t="shared" si="3"/>
        <v>#VALUE!</v>
      </c>
    </row>
    <row r="45" spans="1:12" s="2" customFormat="1" ht="15" hidden="1">
      <c r="A45" s="45" t="s">
        <v>100</v>
      </c>
      <c r="B45" s="74"/>
      <c r="C45" s="27"/>
      <c r="D45" s="33" t="e">
        <f t="shared" si="6"/>
        <v>#DIV/0!</v>
      </c>
      <c r="E45" s="33"/>
      <c r="F45" s="53">
        <f t="shared" si="0"/>
        <v>0</v>
      </c>
      <c r="G45" s="27"/>
      <c r="H45" s="33"/>
      <c r="I45" s="53"/>
      <c r="J45" s="30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44" t="s">
        <v>98</v>
      </c>
      <c r="B46" s="73">
        <v>42.29</v>
      </c>
      <c r="C46" s="28">
        <f>SUM(C47:C53)</f>
        <v>11.1</v>
      </c>
      <c r="D46" s="37">
        <f>C46/B46*100</f>
        <v>26.247339796642233</v>
      </c>
      <c r="E46" s="36">
        <v>16.558</v>
      </c>
      <c r="F46" s="51">
        <f t="shared" si="0"/>
        <v>-5.458</v>
      </c>
      <c r="G46" s="28">
        <f>SUM(G47:G53)</f>
        <v>466.1</v>
      </c>
      <c r="H46" s="36">
        <v>850.1370000000001</v>
      </c>
      <c r="I46" s="51">
        <f>G46-H46</f>
        <v>-384.03700000000003</v>
      </c>
      <c r="J46" s="29">
        <f t="shared" si="4"/>
        <v>419.90990990990997</v>
      </c>
      <c r="K46" s="37">
        <f t="shared" si="5"/>
        <v>513.4297620485565</v>
      </c>
      <c r="L46" s="56">
        <f t="shared" si="3"/>
        <v>-93.51985213864657</v>
      </c>
    </row>
    <row r="47" spans="1:14" s="2" customFormat="1" ht="15" hidden="1">
      <c r="A47" s="45" t="s">
        <v>64</v>
      </c>
      <c r="B47" s="74"/>
      <c r="C47" s="27"/>
      <c r="D47" s="33" t="e">
        <f>C47/B47*100</f>
        <v>#DIV/0!</v>
      </c>
      <c r="E47" s="33"/>
      <c r="F47" s="53">
        <f t="shared" si="0"/>
        <v>0</v>
      </c>
      <c r="G47" s="27"/>
      <c r="H47" s="33"/>
      <c r="I47" s="53">
        <f t="shared" si="2"/>
        <v>0</v>
      </c>
      <c r="J47" s="30">
        <f t="shared" si="4"/>
      </c>
      <c r="K47" s="38">
        <f t="shared" si="5"/>
      </c>
      <c r="L47" s="57" t="e">
        <f t="shared" si="3"/>
        <v>#VALUE!</v>
      </c>
      <c r="N47" s="2">
        <f>M47*C47/10</f>
        <v>0</v>
      </c>
    </row>
    <row r="48" spans="1:12" s="2" customFormat="1" ht="15" hidden="1">
      <c r="A48" s="45" t="s">
        <v>65</v>
      </c>
      <c r="B48" s="74"/>
      <c r="C48" s="27"/>
      <c r="D48" s="33" t="e">
        <f aca="true" t="shared" si="7" ref="D48:D103">C48/B48*100</f>
        <v>#DIV/0!</v>
      </c>
      <c r="E48" s="33"/>
      <c r="F48" s="53">
        <f t="shared" si="0"/>
        <v>0</v>
      </c>
      <c r="G48" s="27"/>
      <c r="H48" s="33"/>
      <c r="I48" s="53">
        <f t="shared" si="2"/>
        <v>0</v>
      </c>
      <c r="J48" s="30">
        <f t="shared" si="4"/>
      </c>
      <c r="K48" s="38">
        <f t="shared" si="5"/>
      </c>
      <c r="L48" s="57" t="e">
        <f t="shared" si="3"/>
        <v>#VALUE!</v>
      </c>
    </row>
    <row r="49" spans="1:12" s="2" customFormat="1" ht="15" hidden="1">
      <c r="A49" s="45" t="s">
        <v>66</v>
      </c>
      <c r="B49" s="74"/>
      <c r="C49" s="27"/>
      <c r="D49" s="33" t="e">
        <f t="shared" si="7"/>
        <v>#DIV/0!</v>
      </c>
      <c r="E49" s="33"/>
      <c r="F49" s="53">
        <f t="shared" si="0"/>
        <v>0</v>
      </c>
      <c r="G49" s="27"/>
      <c r="H49" s="33"/>
      <c r="I49" s="53">
        <f>G49-H49</f>
        <v>0</v>
      </c>
      <c r="J49" s="30">
        <f t="shared" si="4"/>
      </c>
      <c r="K49" s="38">
        <f t="shared" si="5"/>
      </c>
      <c r="L49" s="57" t="e">
        <f t="shared" si="3"/>
        <v>#VALUE!</v>
      </c>
    </row>
    <row r="50" spans="1:12" s="2" customFormat="1" ht="15" hidden="1">
      <c r="A50" s="45" t="s">
        <v>29</v>
      </c>
      <c r="B50" s="74">
        <v>2.88</v>
      </c>
      <c r="C50" s="27"/>
      <c r="D50" s="33">
        <f t="shared" si="7"/>
        <v>0</v>
      </c>
      <c r="E50" s="33">
        <v>1.34</v>
      </c>
      <c r="F50" s="53">
        <f t="shared" si="0"/>
        <v>-1.34</v>
      </c>
      <c r="G50" s="27"/>
      <c r="H50" s="33">
        <v>61.071</v>
      </c>
      <c r="I50" s="53">
        <f>G50-H50</f>
        <v>-61.071</v>
      </c>
      <c r="J50" s="30">
        <f t="shared" si="4"/>
      </c>
      <c r="K50" s="38">
        <f t="shared" si="5"/>
        <v>455.7537313432835</v>
      </c>
      <c r="L50" s="57" t="e">
        <f t="shared" si="3"/>
        <v>#VALUE!</v>
      </c>
    </row>
    <row r="51" spans="1:12" s="2" customFormat="1" ht="15" hidden="1">
      <c r="A51" s="45" t="s">
        <v>68</v>
      </c>
      <c r="B51" s="74">
        <v>0</v>
      </c>
      <c r="C51" s="27"/>
      <c r="D51" s="33" t="e">
        <f t="shared" si="7"/>
        <v>#DIV/0!</v>
      </c>
      <c r="E51" s="33"/>
      <c r="F51" s="53">
        <f t="shared" si="0"/>
        <v>0</v>
      </c>
      <c r="G51" s="27"/>
      <c r="H51" s="33"/>
      <c r="I51" s="53">
        <f>G51-H51</f>
        <v>0</v>
      </c>
      <c r="J51" s="30">
        <f t="shared" si="4"/>
      </c>
      <c r="K51" s="38">
        <f t="shared" si="5"/>
      </c>
      <c r="L51" s="57" t="e">
        <f t="shared" si="3"/>
        <v>#VALUE!</v>
      </c>
    </row>
    <row r="52" spans="1:12" s="2" customFormat="1" ht="15" hidden="1">
      <c r="A52" s="45" t="s">
        <v>69</v>
      </c>
      <c r="B52" s="74">
        <v>4.51</v>
      </c>
      <c r="C52" s="27"/>
      <c r="D52" s="33">
        <f t="shared" si="7"/>
        <v>0</v>
      </c>
      <c r="E52" s="33">
        <v>0.918</v>
      </c>
      <c r="F52" s="53">
        <f t="shared" si="0"/>
        <v>-0.918</v>
      </c>
      <c r="G52" s="27"/>
      <c r="H52" s="33">
        <v>24.366</v>
      </c>
      <c r="I52" s="53">
        <f>G52-H52</f>
        <v>-24.366</v>
      </c>
      <c r="J52" s="30">
        <f t="shared" si="4"/>
      </c>
      <c r="K52" s="38">
        <f t="shared" si="5"/>
        <v>265.42483660130716</v>
      </c>
      <c r="L52" s="57" t="e">
        <f t="shared" si="3"/>
        <v>#VALUE!</v>
      </c>
    </row>
    <row r="53" spans="1:12" s="2" customFormat="1" ht="15">
      <c r="A53" s="45" t="s">
        <v>95</v>
      </c>
      <c r="B53" s="74">
        <v>34.9</v>
      </c>
      <c r="C53" s="27">
        <v>11.1</v>
      </c>
      <c r="D53" s="33">
        <f t="shared" si="7"/>
        <v>31.805157593123212</v>
      </c>
      <c r="E53" s="33">
        <v>14.3</v>
      </c>
      <c r="F53" s="53">
        <f t="shared" si="0"/>
        <v>-3.200000000000001</v>
      </c>
      <c r="G53" s="27">
        <v>466.1</v>
      </c>
      <c r="H53" s="33">
        <v>764.7</v>
      </c>
      <c r="I53" s="53">
        <f>G53-H53</f>
        <v>-298.6</v>
      </c>
      <c r="J53" s="30">
        <f t="shared" si="4"/>
        <v>419.90990990990997</v>
      </c>
      <c r="K53" s="38">
        <f t="shared" si="5"/>
        <v>534.7552447552447</v>
      </c>
      <c r="L53" s="57">
        <f t="shared" si="3"/>
        <v>-114.84533484533472</v>
      </c>
    </row>
    <row r="54" spans="1:12" s="15" customFormat="1" ht="15.75">
      <c r="A54" s="47" t="s">
        <v>34</v>
      </c>
      <c r="B54" s="73">
        <v>231.74</v>
      </c>
      <c r="C54" s="122">
        <f>SUM(C55:C68)</f>
        <v>38.651</v>
      </c>
      <c r="D54" s="32">
        <f t="shared" si="7"/>
        <v>16.678605333563475</v>
      </c>
      <c r="E54" s="37">
        <v>38.623999999999995</v>
      </c>
      <c r="F54" s="51">
        <f t="shared" si="0"/>
        <v>0.02700000000000813</v>
      </c>
      <c r="G54" s="29">
        <f>SUM(G55:G68)</f>
        <v>1240.764</v>
      </c>
      <c r="H54" s="37">
        <v>1361.696</v>
      </c>
      <c r="I54" s="77">
        <f>SUM(I55:I68)</f>
        <v>-120.93199999999999</v>
      </c>
      <c r="J54" s="29">
        <f t="shared" si="4"/>
        <v>321.0173087371607</v>
      </c>
      <c r="K54" s="37">
        <f t="shared" si="5"/>
        <v>352.5517812758907</v>
      </c>
      <c r="L54" s="56">
        <f t="shared" si="3"/>
        <v>-31.534472538729972</v>
      </c>
    </row>
    <row r="55" spans="1:14" s="23" customFormat="1" ht="15">
      <c r="A55" s="48" t="s">
        <v>70</v>
      </c>
      <c r="B55" s="74">
        <v>46.09</v>
      </c>
      <c r="C55" s="30">
        <v>8</v>
      </c>
      <c r="D55" s="33">
        <f t="shared" si="7"/>
        <v>17.35734432631807</v>
      </c>
      <c r="E55" s="38">
        <v>7.259</v>
      </c>
      <c r="F55" s="53">
        <f t="shared" si="0"/>
        <v>0.7409999999999997</v>
      </c>
      <c r="G55" s="30">
        <v>235</v>
      </c>
      <c r="H55" s="38">
        <v>218.3</v>
      </c>
      <c r="I55" s="79">
        <f t="shared" si="2"/>
        <v>16.69999999999999</v>
      </c>
      <c r="J55" s="30">
        <f t="shared" si="4"/>
        <v>293.75</v>
      </c>
      <c r="K55" s="38">
        <f t="shared" si="5"/>
        <v>300.73012811682054</v>
      </c>
      <c r="L55" s="57">
        <f t="shared" si="3"/>
        <v>-6.980128116820538</v>
      </c>
      <c r="M55" s="2"/>
      <c r="N55" s="2"/>
    </row>
    <row r="56" spans="1:12" s="2" customFormat="1" ht="15" hidden="1">
      <c r="A56" s="48" t="s">
        <v>71</v>
      </c>
      <c r="B56" s="74"/>
      <c r="C56" s="30"/>
      <c r="D56" s="33" t="e">
        <f t="shared" si="7"/>
        <v>#DIV/0!</v>
      </c>
      <c r="E56" s="38"/>
      <c r="F56" s="53">
        <f t="shared" si="0"/>
        <v>0</v>
      </c>
      <c r="G56" s="30"/>
      <c r="H56" s="38"/>
      <c r="I56" s="79">
        <f t="shared" si="2"/>
        <v>0</v>
      </c>
      <c r="J56" s="30">
        <f t="shared" si="4"/>
      </c>
      <c r="K56" s="38">
        <f t="shared" si="5"/>
      </c>
      <c r="L56" s="57" t="e">
        <f t="shared" si="3"/>
        <v>#VALUE!</v>
      </c>
    </row>
    <row r="57" spans="1:12" s="2" customFormat="1" ht="15">
      <c r="A57" s="48" t="s">
        <v>72</v>
      </c>
      <c r="B57" s="74">
        <v>21.85</v>
      </c>
      <c r="C57" s="30">
        <v>4.172</v>
      </c>
      <c r="D57" s="33">
        <f t="shared" si="7"/>
        <v>19.093821510297477</v>
      </c>
      <c r="E57" s="38">
        <v>2.857</v>
      </c>
      <c r="F57" s="53">
        <f t="shared" si="0"/>
        <v>1.3149999999999995</v>
      </c>
      <c r="G57" s="30">
        <v>127.278</v>
      </c>
      <c r="H57" s="38">
        <v>98.165</v>
      </c>
      <c r="I57" s="79">
        <f t="shared" si="2"/>
        <v>29.113</v>
      </c>
      <c r="J57" s="30">
        <f t="shared" si="4"/>
        <v>305.0767018216683</v>
      </c>
      <c r="K57" s="38">
        <f t="shared" si="5"/>
        <v>343.5946797339867</v>
      </c>
      <c r="L57" s="57">
        <f t="shared" si="3"/>
        <v>-38.51797791231843</v>
      </c>
    </row>
    <row r="58" spans="1:12" s="2" customFormat="1" ht="15">
      <c r="A58" s="48" t="s">
        <v>73</v>
      </c>
      <c r="B58" s="74">
        <v>64.32</v>
      </c>
      <c r="C58" s="30">
        <v>16</v>
      </c>
      <c r="D58" s="33">
        <f t="shared" si="7"/>
        <v>24.87562189054727</v>
      </c>
      <c r="E58" s="38">
        <v>17.4</v>
      </c>
      <c r="F58" s="53">
        <f t="shared" si="0"/>
        <v>-1.3999999999999986</v>
      </c>
      <c r="G58" s="30">
        <v>563.1</v>
      </c>
      <c r="H58" s="38">
        <v>642.4</v>
      </c>
      <c r="I58" s="79">
        <f t="shared" si="2"/>
        <v>-79.29999999999995</v>
      </c>
      <c r="J58" s="30">
        <f t="shared" si="4"/>
        <v>351.9375</v>
      </c>
      <c r="K58" s="38">
        <f t="shared" si="5"/>
        <v>369.1954022988506</v>
      </c>
      <c r="L58" s="57">
        <f t="shared" si="3"/>
        <v>-17.25790229885058</v>
      </c>
    </row>
    <row r="59" spans="1:12" s="2" customFormat="1" ht="15" hidden="1">
      <c r="A59" s="48" t="s">
        <v>74</v>
      </c>
      <c r="B59" s="74"/>
      <c r="C59" s="30"/>
      <c r="D59" s="33" t="e">
        <f t="shared" si="7"/>
        <v>#DIV/0!</v>
      </c>
      <c r="E59" s="38"/>
      <c r="F59" s="53">
        <f t="shared" si="0"/>
        <v>0</v>
      </c>
      <c r="G59" s="30"/>
      <c r="H59" s="38"/>
      <c r="I59" s="79">
        <f t="shared" si="2"/>
        <v>0</v>
      </c>
      <c r="J59" s="30">
        <f t="shared" si="4"/>
      </c>
      <c r="K59" s="38">
        <f t="shared" si="5"/>
      </c>
      <c r="L59" s="57" t="e">
        <f t="shared" si="3"/>
        <v>#VALUE!</v>
      </c>
    </row>
    <row r="60" spans="1:12" s="2" customFormat="1" ht="15" hidden="1">
      <c r="A60" s="48" t="s">
        <v>35</v>
      </c>
      <c r="B60" s="74">
        <v>0.98</v>
      </c>
      <c r="C60" s="179"/>
      <c r="D60" s="33">
        <f t="shared" si="7"/>
        <v>0</v>
      </c>
      <c r="E60" s="38"/>
      <c r="F60" s="53">
        <f t="shared" si="0"/>
        <v>0</v>
      </c>
      <c r="G60" s="118"/>
      <c r="H60" s="38"/>
      <c r="I60" s="79">
        <f t="shared" si="2"/>
        <v>0</v>
      </c>
      <c r="J60" s="30">
        <f t="shared" si="4"/>
      </c>
      <c r="K60" s="38">
        <f t="shared" si="5"/>
      </c>
      <c r="L60" s="57" t="e">
        <f t="shared" si="3"/>
        <v>#VALUE!</v>
      </c>
    </row>
    <row r="61" spans="1:12" s="2" customFormat="1" ht="15" hidden="1">
      <c r="A61" s="48" t="s">
        <v>94</v>
      </c>
      <c r="B61" s="74"/>
      <c r="C61" s="30"/>
      <c r="D61" s="33" t="e">
        <f>C61/B61*100</f>
        <v>#DIV/0!</v>
      </c>
      <c r="E61" s="38"/>
      <c r="F61" s="53">
        <f>C61-E61</f>
        <v>0</v>
      </c>
      <c r="G61" s="30"/>
      <c r="H61" s="38"/>
      <c r="I61" s="79">
        <f>G61-H61</f>
        <v>0</v>
      </c>
      <c r="J61" s="30">
        <f t="shared" si="4"/>
      </c>
      <c r="K61" s="38">
        <f t="shared" si="5"/>
      </c>
      <c r="L61" s="57" t="e">
        <f t="shared" si="3"/>
        <v>#VALUE!</v>
      </c>
    </row>
    <row r="62" spans="1:12" s="2" customFormat="1" ht="15" hidden="1">
      <c r="A62" s="48" t="s">
        <v>36</v>
      </c>
      <c r="B62" s="74"/>
      <c r="C62" s="30"/>
      <c r="D62" s="33" t="e">
        <f t="shared" si="7"/>
        <v>#DIV/0!</v>
      </c>
      <c r="E62" s="38"/>
      <c r="F62" s="53">
        <f t="shared" si="0"/>
        <v>0</v>
      </c>
      <c r="G62" s="30"/>
      <c r="H62" s="38"/>
      <c r="I62" s="79">
        <f t="shared" si="2"/>
        <v>0</v>
      </c>
      <c r="J62" s="30">
        <f t="shared" si="4"/>
      </c>
      <c r="K62" s="38">
        <f t="shared" si="5"/>
      </c>
      <c r="L62" s="57" t="e">
        <f t="shared" si="3"/>
        <v>#VALUE!</v>
      </c>
    </row>
    <row r="63" spans="1:12" s="2" customFormat="1" ht="15">
      <c r="A63" s="48" t="s">
        <v>75</v>
      </c>
      <c r="B63" s="74">
        <v>12.04</v>
      </c>
      <c r="C63" s="30">
        <v>1.1</v>
      </c>
      <c r="D63" s="33">
        <f t="shared" si="7"/>
        <v>9.136212624584719</v>
      </c>
      <c r="E63" s="38">
        <v>0.4</v>
      </c>
      <c r="F63" s="53">
        <f t="shared" si="0"/>
        <v>0.7000000000000001</v>
      </c>
      <c r="G63" s="30">
        <v>29.3</v>
      </c>
      <c r="H63" s="38">
        <v>13.5</v>
      </c>
      <c r="I63" s="79">
        <f t="shared" si="2"/>
        <v>15.8</v>
      </c>
      <c r="J63" s="30">
        <f t="shared" si="4"/>
        <v>266.3636363636363</v>
      </c>
      <c r="K63" s="38">
        <f t="shared" si="5"/>
        <v>337.5</v>
      </c>
      <c r="L63" s="57">
        <f t="shared" si="3"/>
        <v>-71.13636363636368</v>
      </c>
    </row>
    <row r="64" spans="1:12" s="2" customFormat="1" ht="15" hidden="1">
      <c r="A64" s="48" t="s">
        <v>37</v>
      </c>
      <c r="B64" s="74">
        <v>0.9</v>
      </c>
      <c r="C64" s="30"/>
      <c r="D64" s="33">
        <f t="shared" si="7"/>
        <v>0</v>
      </c>
      <c r="E64" s="38"/>
      <c r="F64" s="53">
        <f t="shared" si="0"/>
        <v>0</v>
      </c>
      <c r="G64" s="30"/>
      <c r="H64" s="38"/>
      <c r="I64" s="79">
        <f t="shared" si="2"/>
        <v>0</v>
      </c>
      <c r="J64" s="30">
        <f t="shared" si="4"/>
      </c>
      <c r="K64" s="38">
        <f t="shared" si="5"/>
      </c>
      <c r="L64" s="57" t="e">
        <f t="shared" si="3"/>
        <v>#VALUE!</v>
      </c>
    </row>
    <row r="65" spans="1:12" s="2" customFormat="1" ht="15">
      <c r="A65" s="48" t="s">
        <v>38</v>
      </c>
      <c r="B65" s="74">
        <v>62.8</v>
      </c>
      <c r="C65" s="30">
        <v>7.679</v>
      </c>
      <c r="D65" s="33">
        <f t="shared" si="7"/>
        <v>12.227707006369428</v>
      </c>
      <c r="E65" s="38">
        <v>7.528</v>
      </c>
      <c r="F65" s="53">
        <f t="shared" si="0"/>
        <v>0.1510000000000007</v>
      </c>
      <c r="G65" s="30">
        <v>234.2</v>
      </c>
      <c r="H65" s="38">
        <v>283.8</v>
      </c>
      <c r="I65" s="79">
        <f t="shared" si="2"/>
        <v>-49.60000000000002</v>
      </c>
      <c r="J65" s="30">
        <f t="shared" si="4"/>
        <v>304.9876285974736</v>
      </c>
      <c r="K65" s="38">
        <f t="shared" si="5"/>
        <v>376.9925611052073</v>
      </c>
      <c r="L65" s="57">
        <f t="shared" si="3"/>
        <v>-72.00493250773371</v>
      </c>
    </row>
    <row r="66" spans="1:12" s="2" customFormat="1" ht="15" hidden="1">
      <c r="A66" s="45" t="s">
        <v>39</v>
      </c>
      <c r="B66" s="74"/>
      <c r="C66" s="30"/>
      <c r="D66" s="33" t="e">
        <f t="shared" si="7"/>
        <v>#DIV/0!</v>
      </c>
      <c r="E66" s="38"/>
      <c r="F66" s="53">
        <f t="shared" si="0"/>
        <v>0</v>
      </c>
      <c r="G66" s="30"/>
      <c r="H66" s="38"/>
      <c r="I66" s="79">
        <f t="shared" si="2"/>
        <v>0</v>
      </c>
      <c r="J66" s="30">
        <f t="shared" si="4"/>
      </c>
      <c r="K66" s="38">
        <f t="shared" si="5"/>
      </c>
      <c r="L66" s="57" t="e">
        <f t="shared" si="3"/>
        <v>#VALUE!</v>
      </c>
    </row>
    <row r="67" spans="1:12" s="2" customFormat="1" ht="15">
      <c r="A67" s="45" t="s">
        <v>40</v>
      </c>
      <c r="B67" s="74">
        <v>10.06</v>
      </c>
      <c r="C67" s="27">
        <v>1.2</v>
      </c>
      <c r="D67" s="33">
        <f t="shared" si="7"/>
        <v>11.928429423459244</v>
      </c>
      <c r="E67" s="33">
        <v>2</v>
      </c>
      <c r="F67" s="53">
        <f t="shared" si="0"/>
        <v>-0.8</v>
      </c>
      <c r="G67" s="27">
        <v>38.5</v>
      </c>
      <c r="H67" s="33">
        <v>66</v>
      </c>
      <c r="I67" s="79">
        <f t="shared" si="2"/>
        <v>-27.5</v>
      </c>
      <c r="J67" s="30">
        <f t="shared" si="4"/>
        <v>320.83333333333337</v>
      </c>
      <c r="K67" s="38">
        <f t="shared" si="5"/>
        <v>330</v>
      </c>
      <c r="L67" s="57">
        <f t="shared" si="3"/>
        <v>-9.166666666666629</v>
      </c>
    </row>
    <row r="68" spans="1:12" s="2" customFormat="1" ht="15">
      <c r="A68" s="48" t="s">
        <v>41</v>
      </c>
      <c r="B68" s="74">
        <v>12.62</v>
      </c>
      <c r="C68" s="30">
        <v>0.5</v>
      </c>
      <c r="D68" s="33">
        <f t="shared" si="7"/>
        <v>3.961965134706815</v>
      </c>
      <c r="E68" s="38">
        <v>1.18</v>
      </c>
      <c r="F68" s="53">
        <f t="shared" si="0"/>
        <v>-0.6799999999999999</v>
      </c>
      <c r="G68" s="30">
        <v>13.386</v>
      </c>
      <c r="H68" s="38">
        <v>39.531</v>
      </c>
      <c r="I68" s="79">
        <f t="shared" si="2"/>
        <v>-26.145</v>
      </c>
      <c r="J68" s="30">
        <f t="shared" si="4"/>
        <v>267.71999999999997</v>
      </c>
      <c r="K68" s="38">
        <f t="shared" si="5"/>
        <v>335.00847457627117</v>
      </c>
      <c r="L68" s="57">
        <f t="shared" si="3"/>
        <v>-67.2884745762712</v>
      </c>
    </row>
    <row r="69" spans="1:12" s="15" customFormat="1" ht="15.75" hidden="1">
      <c r="A69" s="47" t="s">
        <v>76</v>
      </c>
      <c r="B69" s="73"/>
      <c r="C69" s="29">
        <f>SUM(C70:C75)-C73-C74</f>
        <v>0</v>
      </c>
      <c r="D69" s="32" t="e">
        <f t="shared" si="7"/>
        <v>#DIV/0!</v>
      </c>
      <c r="E69" s="37">
        <v>0</v>
      </c>
      <c r="F69" s="51">
        <f t="shared" si="0"/>
        <v>0</v>
      </c>
      <c r="G69" s="29">
        <f>SUM(G70:G75)-G73-G74</f>
        <v>0</v>
      </c>
      <c r="H69" s="37">
        <v>0</v>
      </c>
      <c r="I69" s="77">
        <f t="shared" si="2"/>
        <v>0</v>
      </c>
      <c r="J69" s="29">
        <f t="shared" si="4"/>
      </c>
      <c r="K69" s="37">
        <f t="shared" si="5"/>
      </c>
      <c r="L69" s="56" t="e">
        <f t="shared" si="3"/>
        <v>#VALUE!</v>
      </c>
    </row>
    <row r="70" spans="1:12" s="2" customFormat="1" ht="15" hidden="1">
      <c r="A70" s="48" t="s">
        <v>77</v>
      </c>
      <c r="B70" s="74"/>
      <c r="C70" s="30"/>
      <c r="D70" s="33" t="e">
        <f t="shared" si="7"/>
        <v>#DIV/0!</v>
      </c>
      <c r="E70" s="38"/>
      <c r="F70" s="53">
        <f t="shared" si="0"/>
        <v>0</v>
      </c>
      <c r="G70" s="30"/>
      <c r="H70" s="38"/>
      <c r="I70" s="79">
        <f t="shared" si="2"/>
        <v>0</v>
      </c>
      <c r="J70" s="30">
        <f t="shared" si="4"/>
      </c>
      <c r="K70" s="38">
        <f t="shared" si="5"/>
      </c>
      <c r="L70" s="57" t="e">
        <f t="shared" si="3"/>
        <v>#VALUE!</v>
      </c>
    </row>
    <row r="71" spans="1:12" s="2" customFormat="1" ht="15" hidden="1">
      <c r="A71" s="48" t="s">
        <v>42</v>
      </c>
      <c r="B71" s="74"/>
      <c r="C71" s="30"/>
      <c r="D71" s="33" t="e">
        <f t="shared" si="7"/>
        <v>#DIV/0!</v>
      </c>
      <c r="E71" s="38"/>
      <c r="F71" s="53">
        <f t="shared" si="0"/>
        <v>0</v>
      </c>
      <c r="G71" s="30"/>
      <c r="H71" s="38"/>
      <c r="I71" s="79">
        <f aca="true" t="shared" si="8" ref="I71:I103">G71-H71</f>
        <v>0</v>
      </c>
      <c r="J71" s="30">
        <f t="shared" si="4"/>
      </c>
      <c r="K71" s="38">
        <f t="shared" si="5"/>
      </c>
      <c r="L71" s="57" t="e">
        <f aca="true" t="shared" si="9" ref="L71:L103">J71-K71</f>
        <v>#VALUE!</v>
      </c>
    </row>
    <row r="72" spans="1:12" s="2" customFormat="1" ht="15" hidden="1">
      <c r="A72" s="48" t="s">
        <v>43</v>
      </c>
      <c r="B72" s="74"/>
      <c r="C72" s="30"/>
      <c r="D72" s="33" t="e">
        <f t="shared" si="7"/>
        <v>#DIV/0!</v>
      </c>
      <c r="E72" s="38"/>
      <c r="F72" s="53">
        <f aca="true" t="shared" si="10" ref="F72:F103">C72-E72</f>
        <v>0</v>
      </c>
      <c r="G72" s="30"/>
      <c r="H72" s="38"/>
      <c r="I72" s="79">
        <f t="shared" si="8"/>
        <v>0</v>
      </c>
      <c r="J72" s="30">
        <f aca="true" t="shared" si="11" ref="J72:J103">IF(C72&gt;0,G72/C72*10,"")</f>
      </c>
      <c r="K72" s="38">
        <f aca="true" t="shared" si="12" ref="K72:K103">IF(E72&gt;0,H72/E72*10,"")</f>
      </c>
      <c r="L72" s="57" t="e">
        <f t="shared" si="9"/>
        <v>#VALUE!</v>
      </c>
    </row>
    <row r="73" spans="1:12" s="2" customFormat="1" ht="15" hidden="1">
      <c r="A73" s="48" t="s">
        <v>78</v>
      </c>
      <c r="B73" s="74"/>
      <c r="C73" s="30"/>
      <c r="D73" s="33" t="e">
        <f t="shared" si="7"/>
        <v>#DIV/0!</v>
      </c>
      <c r="E73" s="38"/>
      <c r="F73" s="53">
        <f t="shared" si="10"/>
        <v>0</v>
      </c>
      <c r="G73" s="30"/>
      <c r="H73" s="38"/>
      <c r="I73" s="79">
        <f t="shared" si="8"/>
        <v>0</v>
      </c>
      <c r="J73" s="30">
        <f t="shared" si="11"/>
      </c>
      <c r="K73" s="38">
        <f t="shared" si="12"/>
      </c>
      <c r="L73" s="57" t="e">
        <f t="shared" si="9"/>
        <v>#VALUE!</v>
      </c>
    </row>
    <row r="74" spans="1:12" s="2" customFormat="1" ht="15" hidden="1">
      <c r="A74" s="48" t="s">
        <v>79</v>
      </c>
      <c r="B74" s="74"/>
      <c r="C74" s="30"/>
      <c r="D74" s="33" t="e">
        <f t="shared" si="7"/>
        <v>#DIV/0!</v>
      </c>
      <c r="E74" s="38"/>
      <c r="F74" s="53">
        <f t="shared" si="10"/>
        <v>0</v>
      </c>
      <c r="G74" s="30"/>
      <c r="H74" s="38"/>
      <c r="I74" s="79">
        <f t="shared" si="8"/>
        <v>0</v>
      </c>
      <c r="J74" s="30">
        <f t="shared" si="11"/>
      </c>
      <c r="K74" s="38">
        <f t="shared" si="12"/>
      </c>
      <c r="L74" s="57" t="e">
        <f t="shared" si="9"/>
        <v>#VALUE!</v>
      </c>
    </row>
    <row r="75" spans="1:12" s="2" customFormat="1" ht="15" hidden="1">
      <c r="A75" s="48" t="s">
        <v>44</v>
      </c>
      <c r="B75" s="74"/>
      <c r="C75" s="30"/>
      <c r="D75" s="33" t="e">
        <f t="shared" si="7"/>
        <v>#DIV/0!</v>
      </c>
      <c r="E75" s="38"/>
      <c r="F75" s="53">
        <f t="shared" si="10"/>
        <v>0</v>
      </c>
      <c r="G75" s="30"/>
      <c r="H75" s="38"/>
      <c r="I75" s="79">
        <f t="shared" si="8"/>
        <v>0</v>
      </c>
      <c r="J75" s="30">
        <f t="shared" si="11"/>
      </c>
      <c r="K75" s="38">
        <f t="shared" si="12"/>
      </c>
      <c r="L75" s="57" t="e">
        <f t="shared" si="9"/>
        <v>#VALUE!</v>
      </c>
    </row>
    <row r="76" spans="1:12" s="15" customFormat="1" ht="15.75">
      <c r="A76" s="47" t="s">
        <v>45</v>
      </c>
      <c r="B76" s="73">
        <v>23.35</v>
      </c>
      <c r="C76" s="29">
        <f>SUM(C77:C92)-C83-C84-C92</f>
        <v>6.79</v>
      </c>
      <c r="D76" s="32">
        <f t="shared" si="7"/>
        <v>29.079229122055672</v>
      </c>
      <c r="E76" s="37">
        <v>4.454</v>
      </c>
      <c r="F76" s="51">
        <f t="shared" si="10"/>
        <v>2.3360000000000003</v>
      </c>
      <c r="G76" s="29">
        <f>SUM(G77:G92)-G83-G84-G92</f>
        <v>247.6</v>
      </c>
      <c r="H76" s="37">
        <v>199</v>
      </c>
      <c r="I76" s="77">
        <f t="shared" si="8"/>
        <v>48.599999999999994</v>
      </c>
      <c r="J76" s="29">
        <f t="shared" si="11"/>
        <v>364.6539027982327</v>
      </c>
      <c r="K76" s="37">
        <f t="shared" si="12"/>
        <v>446.78940278401444</v>
      </c>
      <c r="L76" s="56">
        <f t="shared" si="9"/>
        <v>-82.13549998578173</v>
      </c>
    </row>
    <row r="77" spans="1:12" s="2" customFormat="1" ht="15" hidden="1">
      <c r="A77" s="48" t="s">
        <v>80</v>
      </c>
      <c r="B77" s="74"/>
      <c r="C77" s="30"/>
      <c r="D77" s="33" t="e">
        <f t="shared" si="7"/>
        <v>#DIV/0!</v>
      </c>
      <c r="E77" s="38"/>
      <c r="F77" s="53">
        <f t="shared" si="10"/>
        <v>0</v>
      </c>
      <c r="G77" s="30"/>
      <c r="H77" s="38"/>
      <c r="I77" s="79">
        <f t="shared" si="8"/>
        <v>0</v>
      </c>
      <c r="J77" s="30">
        <f t="shared" si="11"/>
      </c>
      <c r="K77" s="38">
        <f t="shared" si="12"/>
      </c>
      <c r="L77" s="57" t="e">
        <f t="shared" si="9"/>
        <v>#VALUE!</v>
      </c>
    </row>
    <row r="78" spans="1:12" s="2" customFormat="1" ht="15" hidden="1">
      <c r="A78" s="48" t="s">
        <v>81</v>
      </c>
      <c r="B78" s="74"/>
      <c r="C78" s="30"/>
      <c r="D78" s="33" t="e">
        <f t="shared" si="7"/>
        <v>#DIV/0!</v>
      </c>
      <c r="E78" s="38"/>
      <c r="F78" s="53">
        <f t="shared" si="10"/>
        <v>0</v>
      </c>
      <c r="G78" s="30"/>
      <c r="H78" s="38"/>
      <c r="I78" s="79">
        <f t="shared" si="8"/>
        <v>0</v>
      </c>
      <c r="J78" s="30">
        <f t="shared" si="11"/>
      </c>
      <c r="K78" s="38">
        <f t="shared" si="12"/>
      </c>
      <c r="L78" s="57" t="e">
        <f t="shared" si="9"/>
        <v>#VALUE!</v>
      </c>
    </row>
    <row r="79" spans="1:12" s="2" customFormat="1" ht="15" hidden="1">
      <c r="A79" s="48" t="s">
        <v>82</v>
      </c>
      <c r="B79" s="74"/>
      <c r="C79" s="30"/>
      <c r="D79" s="33" t="e">
        <f t="shared" si="7"/>
        <v>#DIV/0!</v>
      </c>
      <c r="E79" s="38"/>
      <c r="F79" s="53">
        <f t="shared" si="10"/>
        <v>0</v>
      </c>
      <c r="G79" s="30"/>
      <c r="H79" s="38"/>
      <c r="I79" s="79">
        <f t="shared" si="8"/>
        <v>0</v>
      </c>
      <c r="J79" s="30">
        <f t="shared" si="11"/>
      </c>
      <c r="K79" s="38">
        <f t="shared" si="12"/>
      </c>
      <c r="L79" s="57" t="e">
        <f t="shared" si="9"/>
        <v>#VALUE!</v>
      </c>
    </row>
    <row r="80" spans="1:12" s="2" customFormat="1" ht="15" hidden="1">
      <c r="A80" s="48" t="s">
        <v>83</v>
      </c>
      <c r="B80" s="74"/>
      <c r="C80" s="30"/>
      <c r="D80" s="33" t="e">
        <f t="shared" si="7"/>
        <v>#DIV/0!</v>
      </c>
      <c r="E80" s="38"/>
      <c r="F80" s="53">
        <f t="shared" si="10"/>
        <v>0</v>
      </c>
      <c r="G80" s="30"/>
      <c r="H80" s="38"/>
      <c r="I80" s="79">
        <f t="shared" si="8"/>
        <v>0</v>
      </c>
      <c r="J80" s="30">
        <f t="shared" si="11"/>
      </c>
      <c r="K80" s="38">
        <f t="shared" si="12"/>
      </c>
      <c r="L80" s="57" t="e">
        <f t="shared" si="9"/>
        <v>#VALUE!</v>
      </c>
    </row>
    <row r="81" spans="1:12" s="2" customFormat="1" ht="15">
      <c r="A81" s="49" t="s">
        <v>46</v>
      </c>
      <c r="B81" s="80">
        <v>23.35</v>
      </c>
      <c r="C81" s="39">
        <v>6.79</v>
      </c>
      <c r="D81" s="81">
        <f t="shared" si="7"/>
        <v>29.079229122055672</v>
      </c>
      <c r="E81" s="41">
        <v>4.454</v>
      </c>
      <c r="F81" s="99">
        <f t="shared" si="10"/>
        <v>2.3360000000000003</v>
      </c>
      <c r="G81" s="39">
        <v>247.6</v>
      </c>
      <c r="H81" s="41">
        <v>199</v>
      </c>
      <c r="I81" s="82">
        <f t="shared" si="8"/>
        <v>48.599999999999994</v>
      </c>
      <c r="J81" s="39">
        <f t="shared" si="11"/>
        <v>364.6539027982327</v>
      </c>
      <c r="K81" s="41">
        <f t="shared" si="12"/>
        <v>446.78940278401444</v>
      </c>
      <c r="L81" s="98">
        <f t="shared" si="9"/>
        <v>-82.13549998578173</v>
      </c>
    </row>
    <row r="82" spans="1:12" s="2" customFormat="1" ht="15" hidden="1">
      <c r="A82" s="109" t="s">
        <v>47</v>
      </c>
      <c r="B82" s="104"/>
      <c r="C82" s="105"/>
      <c r="D82" s="110" t="e">
        <f t="shared" si="7"/>
        <v>#DIV/0!</v>
      </c>
      <c r="E82" s="107"/>
      <c r="F82" s="112">
        <f t="shared" si="10"/>
        <v>0</v>
      </c>
      <c r="G82" s="105"/>
      <c r="H82" s="107"/>
      <c r="I82" s="111">
        <f t="shared" si="8"/>
        <v>0</v>
      </c>
      <c r="J82" s="105">
        <f t="shared" si="11"/>
      </c>
      <c r="K82" s="107">
        <f t="shared" si="12"/>
      </c>
      <c r="L82" s="97" t="e">
        <f t="shared" si="9"/>
        <v>#VALUE!</v>
      </c>
    </row>
    <row r="83" spans="1:12" s="2" customFormat="1" ht="15" hidden="1">
      <c r="A83" s="48" t="s">
        <v>84</v>
      </c>
      <c r="B83" s="74"/>
      <c r="C83" s="30"/>
      <c r="D83" s="33" t="e">
        <f t="shared" si="7"/>
        <v>#DIV/0!</v>
      </c>
      <c r="E83" s="38"/>
      <c r="F83" s="53">
        <f t="shared" si="10"/>
        <v>0</v>
      </c>
      <c r="G83" s="30"/>
      <c r="H83" s="38"/>
      <c r="I83" s="79">
        <f t="shared" si="8"/>
        <v>0</v>
      </c>
      <c r="J83" s="30">
        <f t="shared" si="11"/>
      </c>
      <c r="K83" s="38">
        <f t="shared" si="12"/>
      </c>
      <c r="L83" s="57" t="e">
        <f t="shared" si="9"/>
        <v>#VALUE!</v>
      </c>
    </row>
    <row r="84" spans="1:12" s="2" customFormat="1" ht="15" hidden="1">
      <c r="A84" s="48" t="s">
        <v>85</v>
      </c>
      <c r="B84" s="74"/>
      <c r="C84" s="30"/>
      <c r="D84" s="33" t="e">
        <f t="shared" si="7"/>
        <v>#DIV/0!</v>
      </c>
      <c r="E84" s="38"/>
      <c r="F84" s="53">
        <f t="shared" si="10"/>
        <v>0</v>
      </c>
      <c r="G84" s="30"/>
      <c r="H84" s="38"/>
      <c r="I84" s="79">
        <f t="shared" si="8"/>
        <v>0</v>
      </c>
      <c r="J84" s="30">
        <f t="shared" si="11"/>
      </c>
      <c r="K84" s="38">
        <f t="shared" si="12"/>
      </c>
      <c r="L84" s="57" t="e">
        <f t="shared" si="9"/>
        <v>#VALUE!</v>
      </c>
    </row>
    <row r="85" spans="1:12" s="2" customFormat="1" ht="15" hidden="1">
      <c r="A85" s="48" t="s">
        <v>48</v>
      </c>
      <c r="B85" s="74"/>
      <c r="C85" s="30"/>
      <c r="D85" s="33" t="e">
        <f t="shared" si="7"/>
        <v>#DIV/0!</v>
      </c>
      <c r="E85" s="38"/>
      <c r="F85" s="53">
        <f t="shared" si="10"/>
        <v>0</v>
      </c>
      <c r="G85" s="30"/>
      <c r="H85" s="38"/>
      <c r="I85" s="79">
        <f t="shared" si="8"/>
        <v>0</v>
      </c>
      <c r="J85" s="30">
        <f t="shared" si="11"/>
      </c>
      <c r="K85" s="38">
        <f t="shared" si="12"/>
      </c>
      <c r="L85" s="57" t="e">
        <f t="shared" si="9"/>
        <v>#VALUE!</v>
      </c>
    </row>
    <row r="86" spans="1:12" s="2" customFormat="1" ht="15" hidden="1">
      <c r="A86" s="48" t="s">
        <v>86</v>
      </c>
      <c r="B86" s="74"/>
      <c r="C86" s="30"/>
      <c r="D86" s="33" t="e">
        <f t="shared" si="7"/>
        <v>#DIV/0!</v>
      </c>
      <c r="E86" s="38"/>
      <c r="F86" s="53">
        <f t="shared" si="10"/>
        <v>0</v>
      </c>
      <c r="G86" s="30"/>
      <c r="H86" s="38"/>
      <c r="I86" s="79">
        <f t="shared" si="8"/>
        <v>0</v>
      </c>
      <c r="J86" s="30">
        <f t="shared" si="11"/>
      </c>
      <c r="K86" s="38">
        <f t="shared" si="12"/>
      </c>
      <c r="L86" s="57" t="e">
        <f t="shared" si="9"/>
        <v>#VALUE!</v>
      </c>
    </row>
    <row r="87" spans="1:12" s="2" customFormat="1" ht="15" hidden="1">
      <c r="A87" s="48" t="s">
        <v>49</v>
      </c>
      <c r="B87" s="74"/>
      <c r="C87" s="30"/>
      <c r="D87" s="33" t="e">
        <f t="shared" si="7"/>
        <v>#DIV/0!</v>
      </c>
      <c r="E87" s="38"/>
      <c r="F87" s="53">
        <f t="shared" si="10"/>
        <v>0</v>
      </c>
      <c r="G87" s="30"/>
      <c r="H87" s="38"/>
      <c r="I87" s="79">
        <f t="shared" si="8"/>
        <v>0</v>
      </c>
      <c r="J87" s="30">
        <f t="shared" si="11"/>
      </c>
      <c r="K87" s="38">
        <f t="shared" si="12"/>
      </c>
      <c r="L87" s="57" t="e">
        <f t="shared" si="9"/>
        <v>#VALUE!</v>
      </c>
    </row>
    <row r="88" spans="1:12" s="2" customFormat="1" ht="15" hidden="1">
      <c r="A88" s="48" t="s">
        <v>50</v>
      </c>
      <c r="B88" s="74"/>
      <c r="C88" s="30"/>
      <c r="D88" s="33" t="e">
        <f t="shared" si="7"/>
        <v>#DIV/0!</v>
      </c>
      <c r="E88" s="38"/>
      <c r="F88" s="53">
        <f t="shared" si="10"/>
        <v>0</v>
      </c>
      <c r="G88" s="30"/>
      <c r="H88" s="38"/>
      <c r="I88" s="79">
        <f t="shared" si="8"/>
        <v>0</v>
      </c>
      <c r="J88" s="30">
        <f t="shared" si="11"/>
      </c>
      <c r="K88" s="38">
        <f t="shared" si="12"/>
      </c>
      <c r="L88" s="57" t="e">
        <f t="shared" si="9"/>
        <v>#VALUE!</v>
      </c>
    </row>
    <row r="89" spans="1:12" s="2" customFormat="1" ht="15" hidden="1">
      <c r="A89" s="48" t="s">
        <v>51</v>
      </c>
      <c r="B89" s="74"/>
      <c r="C89" s="30"/>
      <c r="D89" s="33" t="e">
        <f t="shared" si="7"/>
        <v>#DIV/0!</v>
      </c>
      <c r="E89" s="38"/>
      <c r="F89" s="53">
        <f t="shared" si="10"/>
        <v>0</v>
      </c>
      <c r="G89" s="30"/>
      <c r="H89" s="38"/>
      <c r="I89" s="79">
        <f t="shared" si="8"/>
        <v>0</v>
      </c>
      <c r="J89" s="30">
        <f t="shared" si="11"/>
      </c>
      <c r="K89" s="38">
        <f t="shared" si="12"/>
      </c>
      <c r="L89" s="57" t="e">
        <f t="shared" si="9"/>
        <v>#VALUE!</v>
      </c>
    </row>
    <row r="90" spans="1:12" s="2" customFormat="1" ht="15" hidden="1">
      <c r="A90" s="45" t="s">
        <v>52</v>
      </c>
      <c r="B90" s="74"/>
      <c r="C90" s="30"/>
      <c r="D90" s="33" t="e">
        <f t="shared" si="7"/>
        <v>#DIV/0!</v>
      </c>
      <c r="E90" s="38"/>
      <c r="F90" s="53">
        <f t="shared" si="10"/>
        <v>0</v>
      </c>
      <c r="G90" s="30"/>
      <c r="H90" s="38"/>
      <c r="I90" s="79">
        <f t="shared" si="8"/>
        <v>0</v>
      </c>
      <c r="J90" s="30">
        <f t="shared" si="11"/>
      </c>
      <c r="K90" s="38">
        <f t="shared" si="12"/>
      </c>
      <c r="L90" s="57" t="e">
        <f t="shared" si="9"/>
        <v>#VALUE!</v>
      </c>
    </row>
    <row r="91" spans="1:12" s="2" customFormat="1" ht="15" hidden="1">
      <c r="A91" s="48" t="s">
        <v>97</v>
      </c>
      <c r="B91" s="74"/>
      <c r="C91" s="30"/>
      <c r="D91" s="33" t="e">
        <f t="shared" si="7"/>
        <v>#DIV/0!</v>
      </c>
      <c r="E91" s="38"/>
      <c r="F91" s="53">
        <f t="shared" si="10"/>
        <v>0</v>
      </c>
      <c r="G91" s="30"/>
      <c r="H91" s="38"/>
      <c r="I91" s="79">
        <f t="shared" si="8"/>
        <v>0</v>
      </c>
      <c r="J91" s="30">
        <f t="shared" si="11"/>
      </c>
      <c r="K91" s="38">
        <f t="shared" si="12"/>
      </c>
      <c r="L91" s="57" t="e">
        <f t="shared" si="9"/>
        <v>#VALUE!</v>
      </c>
    </row>
    <row r="92" spans="1:12" s="2" customFormat="1" ht="15" hidden="1">
      <c r="A92" s="48" t="s">
        <v>87</v>
      </c>
      <c r="B92" s="74"/>
      <c r="C92" s="30"/>
      <c r="D92" s="33" t="e">
        <f t="shared" si="7"/>
        <v>#DIV/0!</v>
      </c>
      <c r="E92" s="38"/>
      <c r="F92" s="53">
        <f t="shared" si="10"/>
        <v>0</v>
      </c>
      <c r="G92" s="30"/>
      <c r="H92" s="38"/>
      <c r="I92" s="79">
        <f t="shared" si="8"/>
        <v>0</v>
      </c>
      <c r="J92" s="30">
        <f t="shared" si="11"/>
      </c>
      <c r="K92" s="38">
        <f t="shared" si="12"/>
      </c>
      <c r="L92" s="57" t="e">
        <f t="shared" si="9"/>
        <v>#VALUE!</v>
      </c>
    </row>
    <row r="93" spans="1:12" s="15" customFormat="1" ht="15.75" hidden="1">
      <c r="A93" s="47" t="s">
        <v>53</v>
      </c>
      <c r="B93" s="73"/>
      <c r="C93" s="122">
        <f>SUM(C94:C103)-C99</f>
        <v>0</v>
      </c>
      <c r="D93" s="32" t="e">
        <f t="shared" si="7"/>
        <v>#DIV/0!</v>
      </c>
      <c r="E93" s="37"/>
      <c r="F93" s="180">
        <f t="shared" si="10"/>
        <v>0</v>
      </c>
      <c r="G93" s="29">
        <f>SUM(G94:G103)-G99</f>
        <v>0</v>
      </c>
      <c r="H93" s="37"/>
      <c r="I93" s="77">
        <f t="shared" si="8"/>
        <v>0</v>
      </c>
      <c r="J93" s="29">
        <f t="shared" si="11"/>
      </c>
      <c r="K93" s="37">
        <f t="shared" si="12"/>
      </c>
      <c r="L93" s="56" t="e">
        <f t="shared" si="9"/>
        <v>#VALUE!</v>
      </c>
    </row>
    <row r="94" spans="1:12" s="2" customFormat="1" ht="15" hidden="1">
      <c r="A94" s="48" t="s">
        <v>88</v>
      </c>
      <c r="B94" s="74"/>
      <c r="C94" s="30"/>
      <c r="D94" s="33" t="e">
        <f t="shared" si="7"/>
        <v>#DIV/0!</v>
      </c>
      <c r="E94" s="38"/>
      <c r="F94" s="117">
        <f t="shared" si="10"/>
        <v>0</v>
      </c>
      <c r="G94" s="30"/>
      <c r="H94" s="38"/>
      <c r="I94" s="79">
        <f t="shared" si="8"/>
        <v>0</v>
      </c>
      <c r="J94" s="30">
        <f t="shared" si="11"/>
      </c>
      <c r="K94" s="38">
        <f t="shared" si="12"/>
      </c>
      <c r="L94" s="57" t="e">
        <f t="shared" si="9"/>
        <v>#VALUE!</v>
      </c>
    </row>
    <row r="95" spans="1:12" s="2" customFormat="1" ht="15" hidden="1">
      <c r="A95" s="49" t="s">
        <v>54</v>
      </c>
      <c r="B95" s="80"/>
      <c r="C95" s="181"/>
      <c r="D95" s="81" t="e">
        <f t="shared" si="7"/>
        <v>#DIV/0!</v>
      </c>
      <c r="E95" s="41"/>
      <c r="F95" s="182">
        <f t="shared" si="10"/>
        <v>0</v>
      </c>
      <c r="G95" s="39"/>
      <c r="H95" s="41"/>
      <c r="I95" s="82">
        <f t="shared" si="8"/>
        <v>0</v>
      </c>
      <c r="J95" s="39">
        <f t="shared" si="11"/>
      </c>
      <c r="K95" s="41">
        <f t="shared" si="12"/>
      </c>
      <c r="L95" s="98" t="e">
        <f t="shared" si="9"/>
        <v>#VALUE!</v>
      </c>
    </row>
    <row r="96" spans="1:12" s="2" customFormat="1" ht="15" hidden="1">
      <c r="A96" s="109" t="s">
        <v>55</v>
      </c>
      <c r="B96" s="104"/>
      <c r="C96" s="105"/>
      <c r="D96" s="110" t="e">
        <f t="shared" si="7"/>
        <v>#DIV/0!</v>
      </c>
      <c r="E96" s="107"/>
      <c r="F96" s="112">
        <f t="shared" si="10"/>
        <v>0</v>
      </c>
      <c r="G96" s="105"/>
      <c r="H96" s="107"/>
      <c r="I96" s="111">
        <f t="shared" si="8"/>
        <v>0</v>
      </c>
      <c r="J96" s="105">
        <f t="shared" si="11"/>
      </c>
      <c r="K96" s="107">
        <f t="shared" si="12"/>
      </c>
      <c r="L96" s="97" t="e">
        <f t="shared" si="9"/>
        <v>#VALUE!</v>
      </c>
    </row>
    <row r="97" spans="1:12" s="2" customFormat="1" ht="15" hidden="1">
      <c r="A97" s="48" t="s">
        <v>56</v>
      </c>
      <c r="B97" s="74"/>
      <c r="C97" s="30"/>
      <c r="D97" s="33" t="e">
        <f t="shared" si="7"/>
        <v>#DIV/0!</v>
      </c>
      <c r="E97" s="38"/>
      <c r="F97" s="53">
        <f t="shared" si="10"/>
        <v>0</v>
      </c>
      <c r="G97" s="30"/>
      <c r="H97" s="38"/>
      <c r="I97" s="79">
        <f t="shared" si="8"/>
        <v>0</v>
      </c>
      <c r="J97" s="30">
        <f t="shared" si="11"/>
      </c>
      <c r="K97" s="38">
        <f t="shared" si="12"/>
      </c>
      <c r="L97" s="57" t="e">
        <f t="shared" si="9"/>
        <v>#VALUE!</v>
      </c>
    </row>
    <row r="98" spans="1:12" s="2" customFormat="1" ht="15" hidden="1">
      <c r="A98" s="48" t="s">
        <v>57</v>
      </c>
      <c r="B98" s="74"/>
      <c r="C98" s="30"/>
      <c r="D98" s="33" t="e">
        <f t="shared" si="7"/>
        <v>#DIV/0!</v>
      </c>
      <c r="E98" s="38"/>
      <c r="F98" s="53">
        <f t="shared" si="10"/>
        <v>0</v>
      </c>
      <c r="G98" s="30"/>
      <c r="H98" s="38"/>
      <c r="I98" s="79">
        <f t="shared" si="8"/>
        <v>0</v>
      </c>
      <c r="J98" s="30">
        <f t="shared" si="11"/>
      </c>
      <c r="K98" s="38">
        <f t="shared" si="12"/>
      </c>
      <c r="L98" s="57" t="e">
        <f t="shared" si="9"/>
        <v>#VALUE!</v>
      </c>
    </row>
    <row r="99" spans="1:12" s="2" customFormat="1" ht="15" hidden="1">
      <c r="A99" s="48" t="s">
        <v>89</v>
      </c>
      <c r="B99" s="74"/>
      <c r="C99" s="30"/>
      <c r="D99" s="33" t="e">
        <f t="shared" si="7"/>
        <v>#DIV/0!</v>
      </c>
      <c r="E99" s="38"/>
      <c r="F99" s="53">
        <f t="shared" si="10"/>
        <v>0</v>
      </c>
      <c r="G99" s="30"/>
      <c r="H99" s="38"/>
      <c r="I99" s="79">
        <f t="shared" si="8"/>
        <v>0</v>
      </c>
      <c r="J99" s="30">
        <f t="shared" si="11"/>
      </c>
      <c r="K99" s="38">
        <f t="shared" si="12"/>
      </c>
      <c r="L99" s="57" t="e">
        <f t="shared" si="9"/>
        <v>#VALUE!</v>
      </c>
    </row>
    <row r="100" spans="1:12" s="2" customFormat="1" ht="15" hidden="1">
      <c r="A100" s="48" t="s">
        <v>58</v>
      </c>
      <c r="B100" s="74"/>
      <c r="C100" s="30"/>
      <c r="D100" s="33" t="e">
        <f t="shared" si="7"/>
        <v>#DIV/0!</v>
      </c>
      <c r="E100" s="38"/>
      <c r="F100" s="53">
        <f t="shared" si="10"/>
        <v>0</v>
      </c>
      <c r="G100" s="30"/>
      <c r="H100" s="38"/>
      <c r="I100" s="79">
        <f t="shared" si="8"/>
        <v>0</v>
      </c>
      <c r="J100" s="30">
        <f t="shared" si="11"/>
      </c>
      <c r="K100" s="38">
        <f t="shared" si="12"/>
      </c>
      <c r="L100" s="57" t="e">
        <f t="shared" si="9"/>
        <v>#VALUE!</v>
      </c>
    </row>
    <row r="101" spans="1:12" s="2" customFormat="1" ht="15" hidden="1">
      <c r="A101" s="48" t="s">
        <v>59</v>
      </c>
      <c r="B101" s="74"/>
      <c r="C101" s="30"/>
      <c r="D101" s="33" t="e">
        <f t="shared" si="7"/>
        <v>#DIV/0!</v>
      </c>
      <c r="E101" s="38"/>
      <c r="F101" s="53">
        <f t="shared" si="10"/>
        <v>0</v>
      </c>
      <c r="G101" s="30"/>
      <c r="H101" s="38"/>
      <c r="I101" s="79">
        <f t="shared" si="8"/>
        <v>0</v>
      </c>
      <c r="J101" s="30">
        <f t="shared" si="11"/>
      </c>
      <c r="K101" s="38">
        <f t="shared" si="12"/>
      </c>
      <c r="L101" s="57" t="e">
        <f t="shared" si="9"/>
        <v>#VALUE!</v>
      </c>
    </row>
    <row r="102" spans="1:12" s="2" customFormat="1" ht="15" hidden="1">
      <c r="A102" s="48" t="s">
        <v>90</v>
      </c>
      <c r="B102" s="74"/>
      <c r="C102" s="30"/>
      <c r="D102" s="33" t="e">
        <f t="shared" si="7"/>
        <v>#DIV/0!</v>
      </c>
      <c r="E102" s="38"/>
      <c r="F102" s="53">
        <f t="shared" si="10"/>
        <v>0</v>
      </c>
      <c r="G102" s="30"/>
      <c r="H102" s="38"/>
      <c r="I102" s="79">
        <f t="shared" si="8"/>
        <v>0</v>
      </c>
      <c r="J102" s="30">
        <f t="shared" si="11"/>
      </c>
      <c r="K102" s="38">
        <f t="shared" si="12"/>
      </c>
      <c r="L102" s="57" t="e">
        <f t="shared" si="9"/>
        <v>#VALUE!</v>
      </c>
    </row>
    <row r="103" spans="1:12" s="2" customFormat="1" ht="15" hidden="1">
      <c r="A103" s="49" t="s">
        <v>91</v>
      </c>
      <c r="B103" s="80">
        <v>999999999</v>
      </c>
      <c r="C103" s="39"/>
      <c r="D103" s="81">
        <f t="shared" si="7"/>
        <v>0</v>
      </c>
      <c r="E103" s="41"/>
      <c r="F103" s="99">
        <f t="shared" si="10"/>
        <v>0</v>
      </c>
      <c r="G103" s="39"/>
      <c r="H103" s="41"/>
      <c r="I103" s="82">
        <f t="shared" si="8"/>
        <v>0</v>
      </c>
      <c r="J103" s="39">
        <f t="shared" si="11"/>
      </c>
      <c r="K103" s="41">
        <f t="shared" si="12"/>
      </c>
      <c r="L103" s="98" t="e">
        <f t="shared" si="9"/>
        <v>#VALUE!</v>
      </c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 t="s">
        <v>111</v>
      </c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6"/>
      <c r="C149" s="196"/>
      <c r="D149" s="196"/>
    </row>
    <row r="150" spans="1:2" s="8" customFormat="1" ht="15.75">
      <c r="A150" s="21"/>
      <c r="B150" s="6"/>
    </row>
    <row r="151" spans="1:4" s="8" customFormat="1" ht="15">
      <c r="A151" s="6"/>
      <c r="B151" s="196"/>
      <c r="C151" s="196"/>
      <c r="D151" s="19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49:D149"/>
    <mergeCell ref="B151:D151"/>
    <mergeCell ref="A1:L1"/>
    <mergeCell ref="A4:A5"/>
    <mergeCell ref="B4:B5"/>
    <mergeCell ref="C4:F4"/>
    <mergeCell ref="G4:I4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875" style="9" customWidth="1"/>
    <col min="5" max="6" width="10.75390625" style="9" customWidth="1"/>
    <col min="7" max="16384" width="9.125" style="9" customWidth="1"/>
  </cols>
  <sheetData>
    <row r="1" spans="1:6" ht="25.5" customHeight="1">
      <c r="A1" s="205" t="s">
        <v>136</v>
      </c>
      <c r="B1" s="205"/>
      <c r="C1" s="205"/>
      <c r="D1" s="205"/>
      <c r="E1" s="205"/>
      <c r="F1" s="205"/>
    </row>
    <row r="2" spans="1:6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</row>
    <row r="3" spans="1:6" s="10" customFormat="1" ht="22.5" customHeight="1">
      <c r="A3" s="197" t="s">
        <v>1</v>
      </c>
      <c r="B3" s="197" t="s">
        <v>114</v>
      </c>
      <c r="C3" s="197" t="s">
        <v>113</v>
      </c>
      <c r="D3" s="197"/>
      <c r="E3" s="199"/>
      <c r="F3" s="199"/>
    </row>
    <row r="4" spans="1:6" s="10" customFormat="1" ht="47.25">
      <c r="A4" s="198"/>
      <c r="B4" s="197"/>
      <c r="C4" s="1" t="s">
        <v>102</v>
      </c>
      <c r="D4" s="63" t="s">
        <v>117</v>
      </c>
      <c r="E4" s="1" t="s">
        <v>101</v>
      </c>
      <c r="F4" s="1" t="s">
        <v>103</v>
      </c>
    </row>
    <row r="5" spans="1:6" s="14" customFormat="1" ht="15.75">
      <c r="A5" s="43" t="s">
        <v>2</v>
      </c>
      <c r="B5" s="72">
        <v>44.54</v>
      </c>
      <c r="C5" s="25">
        <f>C6+C25+C36+C45+C53+C68+C75+C92</f>
        <v>32.178999999999995</v>
      </c>
      <c r="D5" s="31">
        <f>C5/B5*100</f>
        <v>72.24741805118992</v>
      </c>
      <c r="E5" s="31">
        <v>26.798000000000002</v>
      </c>
      <c r="F5" s="50">
        <f aca="true" t="shared" si="0" ref="F5:F23">C5-E5</f>
        <v>5.380999999999993</v>
      </c>
    </row>
    <row r="6" spans="1:6" s="15" customFormat="1" ht="15.75">
      <c r="A6" s="44" t="s">
        <v>3</v>
      </c>
      <c r="B6" s="73">
        <v>14.87</v>
      </c>
      <c r="C6" s="26">
        <f>SUM(C7:C23)</f>
        <v>11.98</v>
      </c>
      <c r="D6" s="32">
        <f aca="true" t="shared" si="1" ref="D6:D35">C6/B6*100</f>
        <v>80.56489576328178</v>
      </c>
      <c r="E6" s="32">
        <v>8.968</v>
      </c>
      <c r="F6" s="51">
        <f t="shared" si="0"/>
        <v>3.0120000000000005</v>
      </c>
    </row>
    <row r="7" spans="1:6" s="2" customFormat="1" ht="15" hidden="1">
      <c r="A7" s="45" t="s">
        <v>4</v>
      </c>
      <c r="B7" s="74"/>
      <c r="C7" s="30"/>
      <c r="D7" s="38" t="e">
        <f t="shared" si="1"/>
        <v>#DIV/0!</v>
      </c>
      <c r="E7" s="38"/>
      <c r="F7" s="57">
        <f t="shared" si="0"/>
        <v>0</v>
      </c>
    </row>
    <row r="8" spans="1:6" s="2" customFormat="1" ht="15">
      <c r="A8" s="45" t="s">
        <v>5</v>
      </c>
      <c r="B8" s="74">
        <v>2.67</v>
      </c>
      <c r="C8" s="30">
        <v>2.25</v>
      </c>
      <c r="D8" s="38">
        <f t="shared" si="1"/>
        <v>84.26966292134833</v>
      </c>
      <c r="E8" s="38">
        <v>2.012</v>
      </c>
      <c r="F8" s="57">
        <f t="shared" si="0"/>
        <v>0.238</v>
      </c>
    </row>
    <row r="9" spans="1:6" s="2" customFormat="1" ht="15" hidden="1">
      <c r="A9" s="45" t="s">
        <v>6</v>
      </c>
      <c r="B9" s="74">
        <v>0.2</v>
      </c>
      <c r="C9" s="30"/>
      <c r="D9" s="38">
        <f t="shared" si="1"/>
        <v>0</v>
      </c>
      <c r="E9" s="38"/>
      <c r="F9" s="57">
        <f t="shared" si="0"/>
        <v>0</v>
      </c>
    </row>
    <row r="10" spans="1:6" s="2" customFormat="1" ht="15" hidden="1">
      <c r="A10" s="45" t="s">
        <v>7</v>
      </c>
      <c r="B10" s="74"/>
      <c r="C10" s="30"/>
      <c r="D10" s="38" t="e">
        <f t="shared" si="1"/>
        <v>#DIV/0!</v>
      </c>
      <c r="E10" s="38"/>
      <c r="F10" s="57">
        <f t="shared" si="0"/>
        <v>0</v>
      </c>
    </row>
    <row r="11" spans="1:6" s="2" customFormat="1" ht="15">
      <c r="A11" s="45" t="s">
        <v>8</v>
      </c>
      <c r="B11" s="74">
        <v>0.43</v>
      </c>
      <c r="C11" s="30">
        <v>0.43</v>
      </c>
      <c r="D11" s="38">
        <f t="shared" si="1"/>
        <v>100</v>
      </c>
      <c r="E11" s="38"/>
      <c r="F11" s="57">
        <f t="shared" si="0"/>
        <v>0.43</v>
      </c>
    </row>
    <row r="12" spans="1:6" s="2" customFormat="1" ht="15" hidden="1">
      <c r="A12" s="45" t="s">
        <v>9</v>
      </c>
      <c r="B12" s="74"/>
      <c r="C12" s="30"/>
      <c r="D12" s="38" t="e">
        <f t="shared" si="1"/>
        <v>#DIV/0!</v>
      </c>
      <c r="E12" s="38"/>
      <c r="F12" s="57">
        <f t="shared" si="0"/>
        <v>0</v>
      </c>
    </row>
    <row r="13" spans="1:6" s="2" customFormat="1" ht="15">
      <c r="A13" s="45" t="s">
        <v>10</v>
      </c>
      <c r="B13" s="74">
        <v>0.2</v>
      </c>
      <c r="C13" s="30">
        <v>0.2</v>
      </c>
      <c r="D13" s="38">
        <f t="shared" si="1"/>
        <v>100</v>
      </c>
      <c r="E13" s="38"/>
      <c r="F13" s="57">
        <f t="shared" si="0"/>
        <v>0.2</v>
      </c>
    </row>
    <row r="14" spans="1:6" s="2" customFormat="1" ht="15" hidden="1">
      <c r="A14" s="45" t="s">
        <v>11</v>
      </c>
      <c r="B14" s="74"/>
      <c r="C14" s="30"/>
      <c r="D14" s="38" t="e">
        <f t="shared" si="1"/>
        <v>#DIV/0!</v>
      </c>
      <c r="E14" s="38"/>
      <c r="F14" s="57">
        <f t="shared" si="0"/>
        <v>0</v>
      </c>
    </row>
    <row r="15" spans="1:6" s="2" customFormat="1" ht="15" hidden="1">
      <c r="A15" s="45" t="s">
        <v>12</v>
      </c>
      <c r="B15" s="74"/>
      <c r="C15" s="30"/>
      <c r="D15" s="38" t="e">
        <f t="shared" si="1"/>
        <v>#DIV/0!</v>
      </c>
      <c r="E15" s="38"/>
      <c r="F15" s="57">
        <f t="shared" si="0"/>
        <v>0</v>
      </c>
    </row>
    <row r="16" spans="1:6" s="2" customFormat="1" ht="15" hidden="1">
      <c r="A16" s="45" t="s">
        <v>92</v>
      </c>
      <c r="B16" s="74"/>
      <c r="C16" s="30"/>
      <c r="D16" s="38" t="e">
        <f t="shared" si="1"/>
        <v>#DIV/0!</v>
      </c>
      <c r="E16" s="38"/>
      <c r="F16" s="57">
        <f t="shared" si="0"/>
        <v>0</v>
      </c>
    </row>
    <row r="17" spans="1:6" s="2" customFormat="1" ht="15" hidden="1">
      <c r="A17" s="45" t="s">
        <v>13</v>
      </c>
      <c r="B17" s="74"/>
      <c r="C17" s="30"/>
      <c r="D17" s="38" t="e">
        <f t="shared" si="1"/>
        <v>#DIV/0!</v>
      </c>
      <c r="E17" s="38"/>
      <c r="F17" s="57">
        <f t="shared" si="0"/>
        <v>0</v>
      </c>
    </row>
    <row r="18" spans="1:6" s="2" customFormat="1" ht="15" hidden="1">
      <c r="A18" s="45" t="s">
        <v>14</v>
      </c>
      <c r="B18" s="74"/>
      <c r="C18" s="30"/>
      <c r="D18" s="38" t="e">
        <f t="shared" si="1"/>
        <v>#DIV/0!</v>
      </c>
      <c r="E18" s="38"/>
      <c r="F18" s="57">
        <f t="shared" si="0"/>
        <v>0</v>
      </c>
    </row>
    <row r="19" spans="1:6" s="2" customFormat="1" ht="15">
      <c r="A19" s="45" t="s">
        <v>15</v>
      </c>
      <c r="B19" s="74">
        <v>4.09</v>
      </c>
      <c r="C19" s="30">
        <v>3.2</v>
      </c>
      <c r="D19" s="38">
        <f t="shared" si="1"/>
        <v>78.239608801956</v>
      </c>
      <c r="E19" s="38">
        <v>2.8</v>
      </c>
      <c r="F19" s="57">
        <f t="shared" si="0"/>
        <v>0.40000000000000036</v>
      </c>
    </row>
    <row r="20" spans="1:6" s="2" customFormat="1" ht="15" hidden="1">
      <c r="A20" s="45" t="s">
        <v>16</v>
      </c>
      <c r="B20" s="74"/>
      <c r="C20" s="30"/>
      <c r="D20" s="38" t="e">
        <f t="shared" si="1"/>
        <v>#DIV/0!</v>
      </c>
      <c r="E20" s="38"/>
      <c r="F20" s="57">
        <f t="shared" si="0"/>
        <v>0</v>
      </c>
    </row>
    <row r="21" spans="1:6" s="2" customFormat="1" ht="15">
      <c r="A21" s="45" t="s">
        <v>17</v>
      </c>
      <c r="B21" s="74">
        <v>4.68</v>
      </c>
      <c r="C21" s="30">
        <v>3.7</v>
      </c>
      <c r="D21" s="38">
        <f t="shared" si="1"/>
        <v>79.05982905982907</v>
      </c>
      <c r="E21" s="38">
        <v>2.771</v>
      </c>
      <c r="F21" s="57">
        <f t="shared" si="0"/>
        <v>0.9290000000000003</v>
      </c>
    </row>
    <row r="22" spans="1:6" s="2" customFormat="1" ht="15" hidden="1">
      <c r="A22" s="45" t="s">
        <v>18</v>
      </c>
      <c r="B22" s="74">
        <v>0.1</v>
      </c>
      <c r="C22" s="30"/>
      <c r="D22" s="38">
        <f t="shared" si="1"/>
        <v>0</v>
      </c>
      <c r="E22" s="38"/>
      <c r="F22" s="57">
        <f t="shared" si="0"/>
        <v>0</v>
      </c>
    </row>
    <row r="23" spans="1:6" s="2" customFormat="1" ht="15">
      <c r="A23" s="45" t="s">
        <v>19</v>
      </c>
      <c r="B23" s="74">
        <v>2.54</v>
      </c>
      <c r="C23" s="30">
        <v>2.2</v>
      </c>
      <c r="D23" s="38">
        <f t="shared" si="1"/>
        <v>86.61417322834646</v>
      </c>
      <c r="E23" s="38">
        <v>1.385</v>
      </c>
      <c r="F23" s="57">
        <f t="shared" si="0"/>
        <v>0.8150000000000002</v>
      </c>
    </row>
    <row r="24" spans="1:6" s="2" customFormat="1" ht="15" hidden="1">
      <c r="A24" s="45"/>
      <c r="B24" s="74"/>
      <c r="C24" s="30"/>
      <c r="D24" s="38" t="e">
        <f t="shared" si="1"/>
        <v>#DIV/0!</v>
      </c>
      <c r="E24" s="38"/>
      <c r="F24" s="57"/>
    </row>
    <row r="25" spans="1:6" s="15" customFormat="1" ht="15.75">
      <c r="A25" s="44" t="s">
        <v>20</v>
      </c>
      <c r="B25" s="73">
        <v>6.24</v>
      </c>
      <c r="C25" s="26">
        <f>SUM(C26:C35)-C29</f>
        <v>5.381</v>
      </c>
      <c r="D25" s="32">
        <f t="shared" si="1"/>
        <v>86.23397435897436</v>
      </c>
      <c r="E25" s="32">
        <v>3.8729999999999998</v>
      </c>
      <c r="F25" s="51">
        <f aca="true" t="shared" si="2" ref="F25:F88">C25-E25</f>
        <v>1.5080000000000005</v>
      </c>
    </row>
    <row r="26" spans="1:6" s="2" customFormat="1" ht="15" hidden="1">
      <c r="A26" s="45" t="s">
        <v>61</v>
      </c>
      <c r="B26" s="74"/>
      <c r="C26" s="30"/>
      <c r="D26" s="38" t="e">
        <f t="shared" si="1"/>
        <v>#DIV/0!</v>
      </c>
      <c r="E26" s="38"/>
      <c r="F26" s="57">
        <f t="shared" si="2"/>
        <v>0</v>
      </c>
    </row>
    <row r="27" spans="1:6" s="2" customFormat="1" ht="15" hidden="1">
      <c r="A27" s="45" t="s">
        <v>21</v>
      </c>
      <c r="B27" s="74"/>
      <c r="C27" s="30"/>
      <c r="D27" s="38" t="e">
        <f t="shared" si="1"/>
        <v>#DIV/0!</v>
      </c>
      <c r="E27" s="38"/>
      <c r="F27" s="57">
        <f t="shared" si="2"/>
        <v>0</v>
      </c>
    </row>
    <row r="28" spans="1:6" s="2" customFormat="1" ht="15" hidden="1">
      <c r="A28" s="45" t="s">
        <v>22</v>
      </c>
      <c r="B28" s="74"/>
      <c r="C28" s="30"/>
      <c r="D28" s="38" t="e">
        <f t="shared" si="1"/>
        <v>#DIV/0!</v>
      </c>
      <c r="E28" s="38"/>
      <c r="F28" s="57">
        <f t="shared" si="2"/>
        <v>0</v>
      </c>
    </row>
    <row r="29" spans="1:6" s="2" customFormat="1" ht="15" hidden="1">
      <c r="A29" s="45" t="s">
        <v>62</v>
      </c>
      <c r="B29" s="74"/>
      <c r="C29" s="30"/>
      <c r="D29" s="38" t="e">
        <f t="shared" si="1"/>
        <v>#DIV/0!</v>
      </c>
      <c r="E29" s="38"/>
      <c r="F29" s="57">
        <f t="shared" si="2"/>
        <v>0</v>
      </c>
    </row>
    <row r="30" spans="1:6" s="2" customFormat="1" ht="15">
      <c r="A30" s="45" t="s">
        <v>23</v>
      </c>
      <c r="B30" s="74">
        <v>4.72</v>
      </c>
      <c r="C30" s="30">
        <v>4.151</v>
      </c>
      <c r="D30" s="38">
        <f t="shared" si="1"/>
        <v>87.94491525423729</v>
      </c>
      <c r="E30" s="38">
        <v>3.683</v>
      </c>
      <c r="F30" s="57">
        <f t="shared" si="2"/>
        <v>0.46799999999999997</v>
      </c>
    </row>
    <row r="31" spans="1:6" s="2" customFormat="1" ht="15" hidden="1">
      <c r="A31" s="45" t="s">
        <v>24</v>
      </c>
      <c r="B31" s="74"/>
      <c r="C31" s="30"/>
      <c r="D31" s="38" t="e">
        <f t="shared" si="1"/>
        <v>#DIV/0!</v>
      </c>
      <c r="E31" s="38"/>
      <c r="F31" s="57">
        <f t="shared" si="2"/>
        <v>0</v>
      </c>
    </row>
    <row r="32" spans="1:6" s="2" customFormat="1" ht="15" hidden="1">
      <c r="A32" s="45" t="s">
        <v>25</v>
      </c>
      <c r="B32" s="74"/>
      <c r="C32" s="30"/>
      <c r="D32" s="38" t="e">
        <f t="shared" si="1"/>
        <v>#DIV/0!</v>
      </c>
      <c r="E32" s="38"/>
      <c r="F32" s="57">
        <f t="shared" si="2"/>
        <v>0</v>
      </c>
    </row>
    <row r="33" spans="1:6" s="2" customFormat="1" ht="15" hidden="1">
      <c r="A33" s="45" t="s">
        <v>26</v>
      </c>
      <c r="B33" s="74"/>
      <c r="C33" s="30"/>
      <c r="D33" s="38" t="e">
        <f t="shared" si="1"/>
        <v>#DIV/0!</v>
      </c>
      <c r="E33" s="38"/>
      <c r="F33" s="57">
        <f t="shared" si="2"/>
        <v>0</v>
      </c>
    </row>
    <row r="34" spans="1:6" s="2" customFormat="1" ht="15">
      <c r="A34" s="45" t="s">
        <v>27</v>
      </c>
      <c r="B34" s="74">
        <v>1.5</v>
      </c>
      <c r="C34" s="30">
        <v>1.23</v>
      </c>
      <c r="D34" s="38">
        <f t="shared" si="1"/>
        <v>82</v>
      </c>
      <c r="E34" s="38">
        <v>0.19</v>
      </c>
      <c r="F34" s="57">
        <f t="shared" si="2"/>
        <v>1.04</v>
      </c>
    </row>
    <row r="35" spans="1:6" s="2" customFormat="1" ht="15" hidden="1">
      <c r="A35" s="45" t="s">
        <v>28</v>
      </c>
      <c r="B35" s="74"/>
      <c r="C35" s="30"/>
      <c r="D35" s="38" t="e">
        <f t="shared" si="1"/>
        <v>#DIV/0!</v>
      </c>
      <c r="E35" s="38"/>
      <c r="F35" s="57">
        <f t="shared" si="2"/>
        <v>0</v>
      </c>
    </row>
    <row r="36" spans="1:6" s="15" customFormat="1" ht="15.75" hidden="1">
      <c r="A36" s="44" t="s">
        <v>93</v>
      </c>
      <c r="B36" s="73"/>
      <c r="C36" s="26">
        <f>SUM(C37:C44)</f>
        <v>0</v>
      </c>
      <c r="D36" s="32" t="e">
        <f>C36/B36*100</f>
        <v>#DIV/0!</v>
      </c>
      <c r="E36" s="32">
        <v>0</v>
      </c>
      <c r="F36" s="51">
        <f t="shared" si="2"/>
        <v>0</v>
      </c>
    </row>
    <row r="37" spans="1:6" s="23" customFormat="1" ht="15" hidden="1">
      <c r="A37" s="45" t="s">
        <v>63</v>
      </c>
      <c r="B37" s="74"/>
      <c r="C37" s="27"/>
      <c r="D37" s="33" t="e">
        <f>C37/B37*100</f>
        <v>#DIV/0!</v>
      </c>
      <c r="E37" s="33"/>
      <c r="F37" s="53">
        <f t="shared" si="2"/>
        <v>0</v>
      </c>
    </row>
    <row r="38" spans="1:6" s="2" customFormat="1" ht="15" hidden="1">
      <c r="A38" s="45" t="s">
        <v>67</v>
      </c>
      <c r="B38" s="74"/>
      <c r="C38" s="27"/>
      <c r="D38" s="33" t="e">
        <f aca="true" t="shared" si="3" ref="D38:D44">C38/B38*100</f>
        <v>#DIV/0!</v>
      </c>
      <c r="E38" s="33"/>
      <c r="F38" s="53">
        <f t="shared" si="2"/>
        <v>0</v>
      </c>
    </row>
    <row r="39" spans="1:6" s="5" customFormat="1" ht="15" hidden="1">
      <c r="A39" s="46" t="s">
        <v>99</v>
      </c>
      <c r="B39" s="75"/>
      <c r="C39" s="34"/>
      <c r="D39" s="33" t="e">
        <f t="shared" si="3"/>
        <v>#DIV/0!</v>
      </c>
      <c r="E39" s="35"/>
      <c r="F39" s="54">
        <f t="shared" si="2"/>
        <v>0</v>
      </c>
    </row>
    <row r="40" spans="1:6" s="2" customFormat="1" ht="15" hidden="1">
      <c r="A40" s="45" t="s">
        <v>30</v>
      </c>
      <c r="B40" s="74"/>
      <c r="C40" s="27"/>
      <c r="D40" s="33" t="e">
        <f t="shared" si="3"/>
        <v>#DIV/0!</v>
      </c>
      <c r="E40" s="33"/>
      <c r="F40" s="53">
        <f t="shared" si="2"/>
        <v>0</v>
      </c>
    </row>
    <row r="41" spans="1:6" s="2" customFormat="1" ht="15" hidden="1">
      <c r="A41" s="45" t="s">
        <v>31</v>
      </c>
      <c r="B41" s="74"/>
      <c r="C41" s="27"/>
      <c r="D41" s="33" t="e">
        <f t="shared" si="3"/>
        <v>#DIV/0!</v>
      </c>
      <c r="E41" s="33"/>
      <c r="F41" s="57">
        <f t="shared" si="2"/>
        <v>0</v>
      </c>
    </row>
    <row r="42" spans="1:6" s="2" customFormat="1" ht="15" hidden="1">
      <c r="A42" s="45" t="s">
        <v>32</v>
      </c>
      <c r="B42" s="74"/>
      <c r="C42" s="27"/>
      <c r="D42" s="33" t="e">
        <f t="shared" si="3"/>
        <v>#DIV/0!</v>
      </c>
      <c r="E42" s="33"/>
      <c r="F42" s="57">
        <f t="shared" si="2"/>
        <v>0</v>
      </c>
    </row>
    <row r="43" spans="1:6" s="2" customFormat="1" ht="15" hidden="1">
      <c r="A43" s="45" t="s">
        <v>33</v>
      </c>
      <c r="B43" s="74"/>
      <c r="C43" s="27"/>
      <c r="D43" s="33" t="e">
        <f t="shared" si="3"/>
        <v>#DIV/0!</v>
      </c>
      <c r="E43" s="33"/>
      <c r="F43" s="57">
        <f t="shared" si="2"/>
        <v>0</v>
      </c>
    </row>
    <row r="44" spans="1:6" s="2" customFormat="1" ht="15" hidden="1">
      <c r="A44" s="45" t="s">
        <v>100</v>
      </c>
      <c r="B44" s="74"/>
      <c r="C44" s="27"/>
      <c r="D44" s="33" t="e">
        <f t="shared" si="3"/>
        <v>#DIV/0!</v>
      </c>
      <c r="E44" s="33"/>
      <c r="F44" s="57">
        <f t="shared" si="2"/>
        <v>0</v>
      </c>
    </row>
    <row r="45" spans="1:6" s="15" customFormat="1" ht="15.75" hidden="1">
      <c r="A45" s="44" t="s">
        <v>98</v>
      </c>
      <c r="B45" s="73">
        <v>0</v>
      </c>
      <c r="C45" s="28">
        <f>SUM(C46:C52)</f>
        <v>0</v>
      </c>
      <c r="D45" s="37" t="e">
        <f>C45/B45*100</f>
        <v>#DIV/0!</v>
      </c>
      <c r="E45" s="36">
        <v>0</v>
      </c>
      <c r="F45" s="51">
        <f t="shared" si="2"/>
        <v>0</v>
      </c>
    </row>
    <row r="46" spans="1:6" s="2" customFormat="1" ht="15" hidden="1">
      <c r="A46" s="45" t="s">
        <v>64</v>
      </c>
      <c r="B46" s="74">
        <v>0</v>
      </c>
      <c r="C46" s="27"/>
      <c r="D46" s="33" t="e">
        <f>C46/B46*100</f>
        <v>#DIV/0!</v>
      </c>
      <c r="E46" s="33"/>
      <c r="F46" s="53">
        <f t="shared" si="2"/>
        <v>0</v>
      </c>
    </row>
    <row r="47" spans="1:6" s="2" customFormat="1" ht="15" hidden="1">
      <c r="A47" s="45" t="s">
        <v>65</v>
      </c>
      <c r="B47" s="74"/>
      <c r="C47" s="27"/>
      <c r="D47" s="33" t="e">
        <f aca="true" t="shared" si="4" ref="D47:D102">C47/B47*100</f>
        <v>#DIV/0!</v>
      </c>
      <c r="E47" s="33"/>
      <c r="F47" s="53">
        <f t="shared" si="2"/>
        <v>0</v>
      </c>
    </row>
    <row r="48" spans="1:6" s="2" customFormat="1" ht="15" hidden="1">
      <c r="A48" s="45" t="s">
        <v>66</v>
      </c>
      <c r="B48" s="74"/>
      <c r="C48" s="27"/>
      <c r="D48" s="33" t="e">
        <f t="shared" si="4"/>
        <v>#DIV/0!</v>
      </c>
      <c r="E48" s="33"/>
      <c r="F48" s="53">
        <f t="shared" si="2"/>
        <v>0</v>
      </c>
    </row>
    <row r="49" spans="1:6" s="2" customFormat="1" ht="15" hidden="1">
      <c r="A49" s="45" t="s">
        <v>29</v>
      </c>
      <c r="B49" s="74"/>
      <c r="C49" s="27"/>
      <c r="D49" s="33" t="e">
        <f t="shared" si="4"/>
        <v>#DIV/0!</v>
      </c>
      <c r="E49" s="33"/>
      <c r="F49" s="53">
        <f t="shared" si="2"/>
        <v>0</v>
      </c>
    </row>
    <row r="50" spans="1:6" s="2" customFormat="1" ht="15" hidden="1">
      <c r="A50" s="45" t="s">
        <v>68</v>
      </c>
      <c r="B50" s="74"/>
      <c r="C50" s="27"/>
      <c r="D50" s="33" t="e">
        <f t="shared" si="4"/>
        <v>#DIV/0!</v>
      </c>
      <c r="E50" s="33"/>
      <c r="F50" s="53">
        <f t="shared" si="2"/>
        <v>0</v>
      </c>
    </row>
    <row r="51" spans="1:6" s="2" customFormat="1" ht="15" hidden="1">
      <c r="A51" s="45" t="s">
        <v>69</v>
      </c>
      <c r="B51" s="74"/>
      <c r="C51" s="27"/>
      <c r="D51" s="33" t="e">
        <f t="shared" si="4"/>
        <v>#DIV/0!</v>
      </c>
      <c r="E51" s="33"/>
      <c r="F51" s="53">
        <f t="shared" si="2"/>
        <v>0</v>
      </c>
    </row>
    <row r="52" spans="1:9" s="2" customFormat="1" ht="15" hidden="1">
      <c r="A52" s="45" t="s">
        <v>95</v>
      </c>
      <c r="B52" s="74"/>
      <c r="C52" s="27"/>
      <c r="D52" s="33" t="e">
        <f t="shared" si="4"/>
        <v>#DIV/0!</v>
      </c>
      <c r="E52" s="33"/>
      <c r="F52" s="53">
        <f t="shared" si="2"/>
        <v>0</v>
      </c>
      <c r="I52" s="2" t="s">
        <v>111</v>
      </c>
    </row>
    <row r="53" spans="1:6" s="15" customFormat="1" ht="15.75">
      <c r="A53" s="47" t="s">
        <v>34</v>
      </c>
      <c r="B53" s="73">
        <v>9.23</v>
      </c>
      <c r="C53" s="29">
        <f>SUM(C54:C67)</f>
        <v>7.1</v>
      </c>
      <c r="D53" s="32">
        <f t="shared" si="4"/>
        <v>76.92307692307692</v>
      </c>
      <c r="E53" s="37">
        <v>5.552</v>
      </c>
      <c r="F53" s="78">
        <f t="shared" si="2"/>
        <v>1.548</v>
      </c>
    </row>
    <row r="54" spans="1:6" s="23" customFormat="1" ht="15" hidden="1">
      <c r="A54" s="48" t="s">
        <v>70</v>
      </c>
      <c r="B54" s="74"/>
      <c r="C54" s="30"/>
      <c r="D54" s="33" t="e">
        <f t="shared" si="4"/>
        <v>#DIV/0!</v>
      </c>
      <c r="E54" s="38"/>
      <c r="F54" s="53">
        <f t="shared" si="2"/>
        <v>0</v>
      </c>
    </row>
    <row r="55" spans="1:6" s="2" customFormat="1" ht="15">
      <c r="A55" s="48" t="s">
        <v>71</v>
      </c>
      <c r="B55" s="74">
        <v>0.5</v>
      </c>
      <c r="C55" s="30">
        <v>0.28</v>
      </c>
      <c r="D55" s="33">
        <f t="shared" si="4"/>
        <v>56.00000000000001</v>
      </c>
      <c r="E55" s="38"/>
      <c r="F55" s="53">
        <f t="shared" si="2"/>
        <v>0.28</v>
      </c>
    </row>
    <row r="56" spans="1:6" s="2" customFormat="1" ht="15" hidden="1">
      <c r="A56" s="48" t="s">
        <v>72</v>
      </c>
      <c r="B56" s="74"/>
      <c r="C56" s="30"/>
      <c r="D56" s="33" t="e">
        <f t="shared" si="4"/>
        <v>#DIV/0!</v>
      </c>
      <c r="E56" s="38"/>
      <c r="F56" s="53">
        <f t="shared" si="2"/>
        <v>0</v>
      </c>
    </row>
    <row r="57" spans="1:6" s="2" customFormat="1" ht="15">
      <c r="A57" s="48" t="s">
        <v>73</v>
      </c>
      <c r="B57" s="74">
        <v>1.12</v>
      </c>
      <c r="C57" s="30">
        <v>1.12</v>
      </c>
      <c r="D57" s="33">
        <f t="shared" si="4"/>
        <v>100</v>
      </c>
      <c r="E57" s="38">
        <v>1.1</v>
      </c>
      <c r="F57" s="53">
        <f t="shared" si="2"/>
        <v>0.020000000000000018</v>
      </c>
    </row>
    <row r="58" spans="1:6" s="2" customFormat="1" ht="15">
      <c r="A58" s="48" t="s">
        <v>74</v>
      </c>
      <c r="B58" s="74">
        <v>4.26</v>
      </c>
      <c r="C58" s="30">
        <v>3.4</v>
      </c>
      <c r="D58" s="33">
        <f t="shared" si="4"/>
        <v>79.81220657276995</v>
      </c>
      <c r="E58" s="38">
        <v>3.352</v>
      </c>
      <c r="F58" s="53">
        <f t="shared" si="2"/>
        <v>0.04800000000000004</v>
      </c>
    </row>
    <row r="59" spans="1:6" s="2" customFormat="1" ht="15" hidden="1">
      <c r="A59" s="48" t="s">
        <v>35</v>
      </c>
      <c r="B59" s="74"/>
      <c r="C59" s="30"/>
      <c r="D59" s="33" t="e">
        <f t="shared" si="4"/>
        <v>#DIV/0!</v>
      </c>
      <c r="E59" s="38"/>
      <c r="F59" s="53">
        <f t="shared" si="2"/>
        <v>0</v>
      </c>
    </row>
    <row r="60" spans="1:6" s="2" customFormat="1" ht="15" hidden="1">
      <c r="A60" s="48" t="s">
        <v>94</v>
      </c>
      <c r="B60" s="74"/>
      <c r="C60" s="30"/>
      <c r="D60" s="33" t="e">
        <f>C60/B60*100</f>
        <v>#DIV/0!</v>
      </c>
      <c r="E60" s="38"/>
      <c r="F60" s="53">
        <f>C60-E60</f>
        <v>0</v>
      </c>
    </row>
    <row r="61" spans="1:6" s="2" customFormat="1" ht="15" hidden="1">
      <c r="A61" s="48" t="s">
        <v>36</v>
      </c>
      <c r="B61" s="74">
        <v>0.25</v>
      </c>
      <c r="C61" s="30"/>
      <c r="D61" s="33">
        <f t="shared" si="4"/>
        <v>0</v>
      </c>
      <c r="E61" s="38"/>
      <c r="F61" s="53">
        <f t="shared" si="2"/>
        <v>0</v>
      </c>
    </row>
    <row r="62" spans="1:6" s="2" customFormat="1" ht="15">
      <c r="A62" s="48" t="s">
        <v>75</v>
      </c>
      <c r="B62" s="74">
        <v>3.35</v>
      </c>
      <c r="C62" s="30">
        <v>2.3</v>
      </c>
      <c r="D62" s="33">
        <f t="shared" si="4"/>
        <v>68.65671641791045</v>
      </c>
      <c r="E62" s="38">
        <v>1.1</v>
      </c>
      <c r="F62" s="53">
        <f t="shared" si="2"/>
        <v>1.1999999999999997</v>
      </c>
    </row>
    <row r="63" spans="1:6" s="2" customFormat="1" ht="15" hidden="1">
      <c r="A63" s="48" t="s">
        <v>37</v>
      </c>
      <c r="B63" s="74"/>
      <c r="C63" s="30"/>
      <c r="D63" s="33" t="e">
        <f t="shared" si="4"/>
        <v>#DIV/0!</v>
      </c>
      <c r="E63" s="38"/>
      <c r="F63" s="53">
        <f t="shared" si="2"/>
        <v>0</v>
      </c>
    </row>
    <row r="64" spans="1:6" s="2" customFormat="1" ht="15" hidden="1">
      <c r="A64" s="48" t="s">
        <v>38</v>
      </c>
      <c r="B64" s="74"/>
      <c r="C64" s="30"/>
      <c r="D64" s="33" t="e">
        <f t="shared" si="4"/>
        <v>#DIV/0!</v>
      </c>
      <c r="E64" s="38"/>
      <c r="F64" s="53">
        <f t="shared" si="2"/>
        <v>0</v>
      </c>
    </row>
    <row r="65" spans="1:6" s="2" customFormat="1" ht="15" hidden="1">
      <c r="A65" s="45" t="s">
        <v>39</v>
      </c>
      <c r="B65" s="74"/>
      <c r="C65" s="30"/>
      <c r="D65" s="33" t="e">
        <f t="shared" si="4"/>
        <v>#DIV/0!</v>
      </c>
      <c r="E65" s="38"/>
      <c r="F65" s="53">
        <f t="shared" si="2"/>
        <v>0</v>
      </c>
    </row>
    <row r="66" spans="1:6" s="2" customFormat="1" ht="15" hidden="1">
      <c r="A66" s="45" t="s">
        <v>40</v>
      </c>
      <c r="B66" s="74"/>
      <c r="C66" s="27"/>
      <c r="D66" s="33" t="e">
        <f t="shared" si="4"/>
        <v>#DIV/0!</v>
      </c>
      <c r="E66" s="33"/>
      <c r="F66" s="79">
        <f t="shared" si="2"/>
        <v>0</v>
      </c>
    </row>
    <row r="67" spans="1:6" s="2" customFormat="1" ht="15" hidden="1">
      <c r="A67" s="48" t="s">
        <v>41</v>
      </c>
      <c r="B67" s="74"/>
      <c r="C67" s="30"/>
      <c r="D67" s="33" t="e">
        <f t="shared" si="4"/>
        <v>#DIV/0!</v>
      </c>
      <c r="E67" s="38"/>
      <c r="F67" s="53">
        <f t="shared" si="2"/>
        <v>0</v>
      </c>
    </row>
    <row r="68" spans="1:6" s="15" customFormat="1" ht="15.75">
      <c r="A68" s="47" t="s">
        <v>76</v>
      </c>
      <c r="B68" s="73">
        <v>3.68</v>
      </c>
      <c r="C68" s="29">
        <f>SUM(C69:C74)-C72-C73</f>
        <v>1.65</v>
      </c>
      <c r="D68" s="32">
        <f t="shared" si="4"/>
        <v>44.836956521739125</v>
      </c>
      <c r="E68" s="37">
        <v>1</v>
      </c>
      <c r="F68" s="51">
        <f t="shared" si="2"/>
        <v>0.6499999999999999</v>
      </c>
    </row>
    <row r="69" spans="1:6" s="2" customFormat="1" ht="15">
      <c r="A69" s="48" t="s">
        <v>77</v>
      </c>
      <c r="B69" s="74">
        <v>3.68</v>
      </c>
      <c r="C69" s="30">
        <v>1.65</v>
      </c>
      <c r="D69" s="33">
        <f t="shared" si="4"/>
        <v>44.836956521739125</v>
      </c>
      <c r="E69" s="38">
        <v>1</v>
      </c>
      <c r="F69" s="53">
        <f t="shared" si="2"/>
        <v>0.6499999999999999</v>
      </c>
    </row>
    <row r="70" spans="1:6" s="2" customFormat="1" ht="15" hidden="1">
      <c r="A70" s="48" t="s">
        <v>42</v>
      </c>
      <c r="B70" s="74"/>
      <c r="C70" s="30"/>
      <c r="D70" s="33" t="e">
        <f t="shared" si="4"/>
        <v>#DIV/0!</v>
      </c>
      <c r="E70" s="38"/>
      <c r="F70" s="53">
        <f t="shared" si="2"/>
        <v>0</v>
      </c>
    </row>
    <row r="71" spans="1:6" s="2" customFormat="1" ht="15" hidden="1">
      <c r="A71" s="48" t="s">
        <v>43</v>
      </c>
      <c r="B71" s="74"/>
      <c r="C71" s="30"/>
      <c r="D71" s="33" t="e">
        <f t="shared" si="4"/>
        <v>#DIV/0!</v>
      </c>
      <c r="E71" s="38"/>
      <c r="F71" s="53">
        <f t="shared" si="2"/>
        <v>0</v>
      </c>
    </row>
    <row r="72" spans="1:6" s="2" customFormat="1" ht="15" hidden="1">
      <c r="A72" s="48" t="s">
        <v>78</v>
      </c>
      <c r="B72" s="74"/>
      <c r="C72" s="30"/>
      <c r="D72" s="33" t="e">
        <f t="shared" si="4"/>
        <v>#DIV/0!</v>
      </c>
      <c r="E72" s="38"/>
      <c r="F72" s="53">
        <f t="shared" si="2"/>
        <v>0</v>
      </c>
    </row>
    <row r="73" spans="1:6" s="2" customFormat="1" ht="15" hidden="1">
      <c r="A73" s="48" t="s">
        <v>79</v>
      </c>
      <c r="B73" s="74"/>
      <c r="C73" s="30"/>
      <c r="D73" s="33" t="e">
        <f t="shared" si="4"/>
        <v>#DIV/0!</v>
      </c>
      <c r="E73" s="38"/>
      <c r="F73" s="53">
        <f t="shared" si="2"/>
        <v>0</v>
      </c>
    </row>
    <row r="74" spans="1:6" s="2" customFormat="1" ht="15" hidden="1">
      <c r="A74" s="48" t="s">
        <v>44</v>
      </c>
      <c r="B74" s="74"/>
      <c r="C74" s="30"/>
      <c r="D74" s="33" t="e">
        <f t="shared" si="4"/>
        <v>#DIV/0!</v>
      </c>
      <c r="E74" s="38"/>
      <c r="F74" s="53">
        <f t="shared" si="2"/>
        <v>0</v>
      </c>
    </row>
    <row r="75" spans="1:6" s="15" customFormat="1" ht="15.75">
      <c r="A75" s="47" t="s">
        <v>45</v>
      </c>
      <c r="B75" s="73">
        <v>10.53</v>
      </c>
      <c r="C75" s="29">
        <f>SUM(C76:C91)-C82-C83-C91</f>
        <v>6.068</v>
      </c>
      <c r="D75" s="32">
        <f t="shared" si="4"/>
        <v>57.62583095916429</v>
      </c>
      <c r="E75" s="37">
        <v>7.405</v>
      </c>
      <c r="F75" s="51">
        <f t="shared" si="2"/>
        <v>-1.3370000000000006</v>
      </c>
    </row>
    <row r="76" spans="1:6" s="2" customFormat="1" ht="15" hidden="1">
      <c r="A76" s="48" t="s">
        <v>80</v>
      </c>
      <c r="B76" s="74"/>
      <c r="C76" s="30"/>
      <c r="D76" s="33" t="e">
        <f t="shared" si="4"/>
        <v>#DIV/0!</v>
      </c>
      <c r="E76" s="38"/>
      <c r="F76" s="53">
        <f t="shared" si="2"/>
        <v>0</v>
      </c>
    </row>
    <row r="77" spans="1:6" s="2" customFormat="1" ht="15" hidden="1">
      <c r="A77" s="48" t="s">
        <v>81</v>
      </c>
      <c r="B77" s="74"/>
      <c r="C77" s="30"/>
      <c r="D77" s="33" t="e">
        <f t="shared" si="4"/>
        <v>#DIV/0!</v>
      </c>
      <c r="E77" s="38"/>
      <c r="F77" s="53">
        <f t="shared" si="2"/>
        <v>0</v>
      </c>
    </row>
    <row r="78" spans="1:6" s="2" customFormat="1" ht="15" hidden="1">
      <c r="A78" s="48" t="s">
        <v>82</v>
      </c>
      <c r="B78" s="74"/>
      <c r="C78" s="30"/>
      <c r="D78" s="33" t="e">
        <f t="shared" si="4"/>
        <v>#DIV/0!</v>
      </c>
      <c r="E78" s="38"/>
      <c r="F78" s="53">
        <f t="shared" si="2"/>
        <v>0</v>
      </c>
    </row>
    <row r="79" spans="1:6" s="2" customFormat="1" ht="15" hidden="1">
      <c r="A79" s="48" t="s">
        <v>83</v>
      </c>
      <c r="B79" s="74"/>
      <c r="C79" s="30"/>
      <c r="D79" s="33" t="e">
        <f t="shared" si="4"/>
        <v>#DIV/0!</v>
      </c>
      <c r="E79" s="38"/>
      <c r="F79" s="53">
        <f t="shared" si="2"/>
        <v>0</v>
      </c>
    </row>
    <row r="80" spans="1:6" s="2" customFormat="1" ht="15">
      <c r="A80" s="48" t="s">
        <v>46</v>
      </c>
      <c r="B80" s="74">
        <v>4.21</v>
      </c>
      <c r="C80" s="30">
        <v>3.5</v>
      </c>
      <c r="D80" s="33">
        <f t="shared" si="4"/>
        <v>83.1353919239905</v>
      </c>
      <c r="E80" s="38">
        <v>2.96</v>
      </c>
      <c r="F80" s="53">
        <f t="shared" si="2"/>
        <v>0.54</v>
      </c>
    </row>
    <row r="81" spans="1:6" s="2" customFormat="1" ht="15" hidden="1">
      <c r="A81" s="48" t="s">
        <v>47</v>
      </c>
      <c r="B81" s="74"/>
      <c r="C81" s="30"/>
      <c r="D81" s="33" t="e">
        <f t="shared" si="4"/>
        <v>#DIV/0!</v>
      </c>
      <c r="E81" s="38"/>
      <c r="F81" s="53">
        <f t="shared" si="2"/>
        <v>0</v>
      </c>
    </row>
    <row r="82" spans="1:6" s="2" customFormat="1" ht="15" hidden="1">
      <c r="A82" s="48" t="s">
        <v>84</v>
      </c>
      <c r="B82" s="74"/>
      <c r="C82" s="30"/>
      <c r="D82" s="33" t="e">
        <f t="shared" si="4"/>
        <v>#DIV/0!</v>
      </c>
      <c r="E82" s="38"/>
      <c r="F82" s="53">
        <f t="shared" si="2"/>
        <v>0</v>
      </c>
    </row>
    <row r="83" spans="1:6" s="2" customFormat="1" ht="15" hidden="1">
      <c r="A83" s="48" t="s">
        <v>85</v>
      </c>
      <c r="B83" s="74"/>
      <c r="C83" s="30"/>
      <c r="D83" s="33" t="e">
        <f t="shared" si="4"/>
        <v>#DIV/0!</v>
      </c>
      <c r="E83" s="38"/>
      <c r="F83" s="53">
        <f t="shared" si="2"/>
        <v>0</v>
      </c>
    </row>
    <row r="84" spans="1:6" s="2" customFormat="1" ht="15" hidden="1">
      <c r="A84" s="48" t="s">
        <v>48</v>
      </c>
      <c r="B84" s="74"/>
      <c r="C84" s="30"/>
      <c r="D84" s="33" t="e">
        <f t="shared" si="4"/>
        <v>#DIV/0!</v>
      </c>
      <c r="E84" s="38"/>
      <c r="F84" s="53">
        <f t="shared" si="2"/>
        <v>0</v>
      </c>
    </row>
    <row r="85" spans="1:6" s="2" customFormat="1" ht="15" hidden="1">
      <c r="A85" s="48" t="s">
        <v>86</v>
      </c>
      <c r="B85" s="74"/>
      <c r="C85" s="30"/>
      <c r="D85" s="33" t="e">
        <f t="shared" si="4"/>
        <v>#DIV/0!</v>
      </c>
      <c r="E85" s="38"/>
      <c r="F85" s="53">
        <f t="shared" si="2"/>
        <v>0</v>
      </c>
    </row>
    <row r="86" spans="1:6" s="2" customFormat="1" ht="15" hidden="1">
      <c r="A86" s="48" t="s">
        <v>49</v>
      </c>
      <c r="B86" s="74"/>
      <c r="C86" s="30"/>
      <c r="D86" s="33" t="e">
        <f t="shared" si="4"/>
        <v>#DIV/0!</v>
      </c>
      <c r="E86" s="38"/>
      <c r="F86" s="53">
        <f t="shared" si="2"/>
        <v>0</v>
      </c>
    </row>
    <row r="87" spans="1:6" s="2" customFormat="1" ht="15" hidden="1">
      <c r="A87" s="48" t="s">
        <v>50</v>
      </c>
      <c r="B87" s="74">
        <v>0.38</v>
      </c>
      <c r="C87" s="30"/>
      <c r="D87" s="33">
        <f t="shared" si="4"/>
        <v>0</v>
      </c>
      <c r="E87" s="38"/>
      <c r="F87" s="53">
        <f t="shared" si="2"/>
        <v>0</v>
      </c>
    </row>
    <row r="88" spans="1:6" s="2" customFormat="1" ht="15">
      <c r="A88" s="48" t="s">
        <v>51</v>
      </c>
      <c r="B88" s="74">
        <v>4.88</v>
      </c>
      <c r="C88" s="30">
        <v>2.3</v>
      </c>
      <c r="D88" s="33">
        <f t="shared" si="4"/>
        <v>47.131147540983605</v>
      </c>
      <c r="E88" s="38">
        <v>3.7</v>
      </c>
      <c r="F88" s="53">
        <f t="shared" si="2"/>
        <v>-1.4000000000000004</v>
      </c>
    </row>
    <row r="89" spans="1:6" s="2" customFormat="1" ht="15">
      <c r="A89" s="116" t="s">
        <v>52</v>
      </c>
      <c r="B89" s="80">
        <v>1.06</v>
      </c>
      <c r="C89" s="39">
        <v>0.268</v>
      </c>
      <c r="D89" s="81">
        <f t="shared" si="4"/>
        <v>25.28301886792453</v>
      </c>
      <c r="E89" s="41">
        <v>0.745</v>
      </c>
      <c r="F89" s="99">
        <f aca="true" t="shared" si="5" ref="F89:F102">C89-E89</f>
        <v>-0.477</v>
      </c>
    </row>
    <row r="90" spans="1:6" s="2" customFormat="1" ht="15" hidden="1">
      <c r="A90" s="109" t="s">
        <v>97</v>
      </c>
      <c r="B90" s="104"/>
      <c r="C90" s="114"/>
      <c r="D90" s="106" t="e">
        <f t="shared" si="4"/>
        <v>#DIV/0!</v>
      </c>
      <c r="E90" s="107"/>
      <c r="F90" s="149">
        <f t="shared" si="5"/>
        <v>0</v>
      </c>
    </row>
    <row r="91" spans="1:6" s="2" customFormat="1" ht="15.75" hidden="1">
      <c r="A91" s="48" t="s">
        <v>87</v>
      </c>
      <c r="B91" s="74"/>
      <c r="C91" s="58"/>
      <c r="D91" s="18" t="e">
        <f t="shared" si="4"/>
        <v>#DIV/0!</v>
      </c>
      <c r="E91" s="38"/>
      <c r="F91" s="146">
        <f t="shared" si="5"/>
        <v>0</v>
      </c>
    </row>
    <row r="92" spans="1:6" s="15" customFormat="1" ht="15.75" hidden="1">
      <c r="A92" s="47" t="s">
        <v>53</v>
      </c>
      <c r="B92" s="73"/>
      <c r="C92" s="52">
        <f>SUM(C93:C102)-C98</f>
        <v>0</v>
      </c>
      <c r="D92" s="32" t="e">
        <f t="shared" si="4"/>
        <v>#DIV/0!</v>
      </c>
      <c r="E92" s="37"/>
      <c r="F92" s="124">
        <f t="shared" si="5"/>
        <v>0</v>
      </c>
    </row>
    <row r="93" spans="1:6" s="2" customFormat="1" ht="15" hidden="1">
      <c r="A93" s="48" t="s">
        <v>88</v>
      </c>
      <c r="B93" s="74"/>
      <c r="C93" s="58"/>
      <c r="D93" s="18" t="e">
        <f t="shared" si="4"/>
        <v>#DIV/0!</v>
      </c>
      <c r="E93" s="38"/>
      <c r="F93" s="147">
        <f t="shared" si="5"/>
        <v>0</v>
      </c>
    </row>
    <row r="94" spans="1:6" s="2" customFormat="1" ht="15" hidden="1">
      <c r="A94" s="48" t="s">
        <v>54</v>
      </c>
      <c r="B94" s="74"/>
      <c r="C94" s="58"/>
      <c r="D94" s="33" t="e">
        <f t="shared" si="4"/>
        <v>#DIV/0!</v>
      </c>
      <c r="E94" s="38"/>
      <c r="F94" s="126">
        <f t="shared" si="5"/>
        <v>0</v>
      </c>
    </row>
    <row r="95" spans="1:6" s="2" customFormat="1" ht="15" hidden="1">
      <c r="A95" s="48" t="s">
        <v>55</v>
      </c>
      <c r="B95" s="74"/>
      <c r="C95" s="58"/>
      <c r="D95" s="33" t="e">
        <f t="shared" si="4"/>
        <v>#DIV/0!</v>
      </c>
      <c r="E95" s="38"/>
      <c r="F95" s="126">
        <f t="shared" si="5"/>
        <v>0</v>
      </c>
    </row>
    <row r="96" spans="1:6" s="2" customFormat="1" ht="15" hidden="1">
      <c r="A96" s="48" t="s">
        <v>56</v>
      </c>
      <c r="B96" s="74"/>
      <c r="C96" s="58"/>
      <c r="D96" s="33" t="e">
        <f t="shared" si="4"/>
        <v>#DIV/0!</v>
      </c>
      <c r="E96" s="38"/>
      <c r="F96" s="126">
        <f t="shared" si="5"/>
        <v>0</v>
      </c>
    </row>
    <row r="97" spans="1:6" s="2" customFormat="1" ht="15" hidden="1">
      <c r="A97" s="48" t="s">
        <v>57</v>
      </c>
      <c r="B97" s="74"/>
      <c r="C97" s="58"/>
      <c r="D97" s="33" t="e">
        <f t="shared" si="4"/>
        <v>#DIV/0!</v>
      </c>
      <c r="E97" s="38"/>
      <c r="F97" s="126">
        <f t="shared" si="5"/>
        <v>0</v>
      </c>
    </row>
    <row r="98" spans="1:6" s="2" customFormat="1" ht="15" hidden="1">
      <c r="A98" s="48" t="s">
        <v>89</v>
      </c>
      <c r="B98" s="74"/>
      <c r="C98" s="58"/>
      <c r="D98" s="33" t="e">
        <f t="shared" si="4"/>
        <v>#DIV/0!</v>
      </c>
      <c r="E98" s="38"/>
      <c r="F98" s="126">
        <f t="shared" si="5"/>
        <v>0</v>
      </c>
    </row>
    <row r="99" spans="1:6" s="2" customFormat="1" ht="15" hidden="1">
      <c r="A99" s="48" t="s">
        <v>58</v>
      </c>
      <c r="B99" s="74"/>
      <c r="C99" s="58"/>
      <c r="D99" s="33" t="e">
        <f t="shared" si="4"/>
        <v>#DIV/0!</v>
      </c>
      <c r="E99" s="38"/>
      <c r="F99" s="126">
        <f t="shared" si="5"/>
        <v>0</v>
      </c>
    </row>
    <row r="100" spans="1:6" s="2" customFormat="1" ht="15" hidden="1">
      <c r="A100" s="48" t="s">
        <v>59</v>
      </c>
      <c r="B100" s="74"/>
      <c r="C100" s="58"/>
      <c r="D100" s="33" t="e">
        <f t="shared" si="4"/>
        <v>#DIV/0!</v>
      </c>
      <c r="E100" s="38"/>
      <c r="F100" s="126">
        <f t="shared" si="5"/>
        <v>0</v>
      </c>
    </row>
    <row r="101" spans="1:6" s="2" customFormat="1" ht="15" hidden="1">
      <c r="A101" s="49" t="s">
        <v>90</v>
      </c>
      <c r="B101" s="80"/>
      <c r="C101" s="59"/>
      <c r="D101" s="81" t="e">
        <f t="shared" si="4"/>
        <v>#DIV/0!</v>
      </c>
      <c r="E101" s="41"/>
      <c r="F101" s="148">
        <f t="shared" si="5"/>
        <v>0</v>
      </c>
    </row>
    <row r="102" spans="1:6" s="2" customFormat="1" ht="15.75" hidden="1">
      <c r="A102" s="140" t="s">
        <v>91</v>
      </c>
      <c r="B102" s="141"/>
      <c r="C102" s="142"/>
      <c r="D102" s="143" t="e">
        <f t="shared" si="4"/>
        <v>#DIV/0!</v>
      </c>
      <c r="E102" s="142"/>
      <c r="F102" s="144">
        <f t="shared" si="5"/>
        <v>0</v>
      </c>
    </row>
    <row r="103" ht="15" hidden="1"/>
    <row r="104" spans="1:2" s="5" customFormat="1" ht="15" hidden="1">
      <c r="A104" s="4"/>
      <c r="B104" s="4"/>
    </row>
    <row r="105" spans="1:2" s="5" customFormat="1" ht="15" hidden="1">
      <c r="A105" s="4"/>
      <c r="B105" s="4"/>
    </row>
    <row r="106" spans="1:2" s="5" customFormat="1" ht="15" hidden="1">
      <c r="A106" s="4"/>
      <c r="B106" s="4"/>
    </row>
    <row r="107" spans="1:2" s="5" customFormat="1" ht="15" hidden="1">
      <c r="A107" s="4"/>
      <c r="B107" s="4"/>
    </row>
    <row r="108" spans="1:2" s="5" customFormat="1" ht="15" hidden="1">
      <c r="A108" s="4"/>
      <c r="B108" s="4"/>
    </row>
    <row r="109" spans="1:2" s="5" customFormat="1" ht="15" hidden="1">
      <c r="A109" s="4"/>
      <c r="B109" s="4"/>
    </row>
    <row r="110" spans="1:2" s="5" customFormat="1" ht="15" hidden="1">
      <c r="A110" s="4"/>
      <c r="B110" s="4"/>
    </row>
    <row r="111" spans="1:2" s="5" customFormat="1" ht="15" hidden="1">
      <c r="A111" s="4"/>
      <c r="B111" s="4"/>
    </row>
    <row r="112" spans="1:2" s="5" customFormat="1" ht="15" hidden="1">
      <c r="A112" s="4"/>
      <c r="B112" s="4"/>
    </row>
    <row r="113" spans="1:2" s="5" customFormat="1" ht="15" hidden="1">
      <c r="A113" s="4"/>
      <c r="B113" s="4"/>
    </row>
    <row r="114" spans="1:2" s="5" customFormat="1" ht="15" hidden="1">
      <c r="A114" s="4"/>
      <c r="B114" s="4"/>
    </row>
    <row r="115" spans="1:2" s="7" customFormat="1" ht="15" hidden="1">
      <c r="A115" s="4"/>
      <c r="B115" s="4"/>
    </row>
    <row r="116" spans="1:2" s="7" customFormat="1" ht="15" hidden="1">
      <c r="A116" s="4"/>
      <c r="B116" s="4"/>
    </row>
    <row r="117" spans="1:2" s="7" customFormat="1" ht="15" hidden="1">
      <c r="A117" s="4"/>
      <c r="B117" s="4"/>
    </row>
    <row r="118" spans="1:2" s="7" customFormat="1" ht="15" hidden="1">
      <c r="A118" s="4"/>
      <c r="B118" s="4"/>
    </row>
    <row r="119" spans="1:2" s="7" customFormat="1" ht="15">
      <c r="A119" s="4"/>
      <c r="B119" s="4"/>
    </row>
    <row r="120" spans="1:2" s="7" customFormat="1" ht="15">
      <c r="A120" s="4"/>
      <c r="B120" s="4"/>
    </row>
    <row r="121" spans="1:2" s="7" customFormat="1" ht="15">
      <c r="A121" s="4"/>
      <c r="B121" s="4"/>
    </row>
    <row r="122" spans="1:2" s="7" customFormat="1" ht="15">
      <c r="A122" s="4"/>
      <c r="B122" s="4"/>
    </row>
    <row r="123" spans="1:2" s="7" customFormat="1" ht="15">
      <c r="A123" s="4"/>
      <c r="B123" s="4"/>
    </row>
    <row r="124" spans="1:2" s="7" customFormat="1" ht="15">
      <c r="A124" s="4"/>
      <c r="B124" s="4"/>
    </row>
    <row r="125" spans="1:2" s="7" customFormat="1" ht="15">
      <c r="A125" s="4"/>
      <c r="B125" s="4"/>
    </row>
    <row r="126" spans="1:2" s="7" customFormat="1" ht="15">
      <c r="A126" s="4"/>
      <c r="B126" s="4"/>
    </row>
    <row r="127" spans="1:2" s="7" customFormat="1" ht="15">
      <c r="A127" s="4"/>
      <c r="B127" s="4"/>
    </row>
    <row r="128" spans="1:2" s="7" customFormat="1" ht="15">
      <c r="A128" s="4"/>
      <c r="B128" s="4"/>
    </row>
    <row r="129" spans="1:2" s="7" customFormat="1" ht="15">
      <c r="A129" s="4"/>
      <c r="B129" s="4"/>
    </row>
    <row r="130" spans="1:2" s="7" customFormat="1" ht="15">
      <c r="A130" s="4"/>
      <c r="B130" s="4"/>
    </row>
    <row r="131" spans="1:2" s="7" customFormat="1" ht="15">
      <c r="A131" s="4"/>
      <c r="B131" s="4"/>
    </row>
    <row r="132" spans="1:2" s="7" customFormat="1" ht="15">
      <c r="A132" s="4"/>
      <c r="B132" s="4"/>
    </row>
    <row r="133" spans="1:2" s="7" customFormat="1" ht="15">
      <c r="A133" s="4"/>
      <c r="B133" s="4"/>
    </row>
    <row r="134" spans="1:2" s="7" customFormat="1" ht="15">
      <c r="A134" s="4"/>
      <c r="B134" s="4"/>
    </row>
    <row r="135" spans="1:2" s="7" customFormat="1" ht="15">
      <c r="A135" s="4"/>
      <c r="B135" s="4"/>
    </row>
    <row r="136" spans="1:2" s="7" customFormat="1" ht="15">
      <c r="A136" s="4"/>
      <c r="B136" s="4"/>
    </row>
    <row r="137" spans="1:2" s="7" customFormat="1" ht="15">
      <c r="A137" s="4"/>
      <c r="B137" s="4"/>
    </row>
    <row r="138" spans="1:2" s="7" customFormat="1" ht="15">
      <c r="A138" s="4"/>
      <c r="B138" s="4"/>
    </row>
    <row r="139" spans="1:2" s="7" customFormat="1" ht="15">
      <c r="A139" s="4"/>
      <c r="B139" s="4"/>
    </row>
    <row r="140" spans="1:2" s="7" customFormat="1" ht="15">
      <c r="A140" s="4"/>
      <c r="B140" s="4"/>
    </row>
    <row r="141" spans="1:2" s="7" customFormat="1" ht="15">
      <c r="A141" s="4"/>
      <c r="B141" s="4"/>
    </row>
    <row r="142" spans="1:2" s="7" customFormat="1" ht="15">
      <c r="A142" s="4"/>
      <c r="B142" s="4"/>
    </row>
    <row r="143" spans="1:2" s="7" customFormat="1" ht="15">
      <c r="A143" s="4"/>
      <c r="B143" s="4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6"/>
      <c r="C148" s="196"/>
      <c r="D148" s="196"/>
    </row>
    <row r="149" spans="1:2" s="8" customFormat="1" ht="15.75">
      <c r="A149" s="21"/>
      <c r="B149" s="6"/>
    </row>
    <row r="150" spans="1:4" s="8" customFormat="1" ht="15">
      <c r="A150" s="6"/>
      <c r="B150" s="196"/>
      <c r="C150" s="196"/>
      <c r="D150" s="19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6">
    <mergeCell ref="B150:D150"/>
    <mergeCell ref="A3:A4"/>
    <mergeCell ref="B3:B4"/>
    <mergeCell ref="C3:F3"/>
    <mergeCell ref="B148:D148"/>
    <mergeCell ref="A1:F1"/>
  </mergeCells>
  <printOptions horizontalCentered="1"/>
  <pageMargins left="0" right="0" top="0.7480314960629921" bottom="0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8" sqref="P18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375" style="9" customWidth="1"/>
    <col min="5" max="6" width="10.75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6384" width="9.125" style="9" customWidth="1"/>
  </cols>
  <sheetData>
    <row r="1" spans="1:12" ht="16.5" customHeight="1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ht="3" customHeight="1">
      <c r="A3" s="3"/>
      <c r="B3" s="3"/>
      <c r="C3" s="12"/>
      <c r="D3" s="12"/>
      <c r="E3" s="12"/>
      <c r="F3" s="12"/>
      <c r="G3" s="12"/>
      <c r="H3" s="12"/>
      <c r="I3" s="12"/>
      <c r="J3" s="13"/>
      <c r="K3" s="13"/>
      <c r="L3" s="13"/>
    </row>
    <row r="4" spans="1:12" s="10" customFormat="1" ht="23.25" customHeight="1">
      <c r="A4" s="203" t="s">
        <v>1</v>
      </c>
      <c r="B4" s="197" t="s">
        <v>114</v>
      </c>
      <c r="C4" s="201" t="s">
        <v>96</v>
      </c>
      <c r="D4" s="197"/>
      <c r="E4" s="199"/>
      <c r="F4" s="202"/>
      <c r="G4" s="197" t="s">
        <v>60</v>
      </c>
      <c r="H4" s="199"/>
      <c r="I4" s="199"/>
      <c r="J4" s="206" t="s">
        <v>0</v>
      </c>
      <c r="K4" s="200"/>
      <c r="L4" s="200"/>
    </row>
    <row r="5" spans="1:12" s="10" customFormat="1" ht="47.25">
      <c r="A5" s="204"/>
      <c r="B5" s="197"/>
      <c r="C5" s="128" t="s">
        <v>102</v>
      </c>
      <c r="D5" s="63" t="s">
        <v>117</v>
      </c>
      <c r="E5" s="1" t="s">
        <v>101</v>
      </c>
      <c r="F5" s="85" t="s">
        <v>103</v>
      </c>
      <c r="G5" s="1" t="s">
        <v>102</v>
      </c>
      <c r="H5" s="1" t="s">
        <v>101</v>
      </c>
      <c r="I5" s="1" t="s">
        <v>103</v>
      </c>
      <c r="J5" s="128" t="s">
        <v>102</v>
      </c>
      <c r="K5" s="1" t="s">
        <v>101</v>
      </c>
      <c r="L5" s="1" t="s">
        <v>103</v>
      </c>
    </row>
    <row r="6" spans="1:12" s="14" customFormat="1" ht="15.75">
      <c r="A6" s="130" t="s">
        <v>2</v>
      </c>
      <c r="B6" s="72">
        <v>2934.29</v>
      </c>
      <c r="C6" s="135">
        <f>C7+C26+C37+C46+C54+C69+C76+C93</f>
        <v>716.566</v>
      </c>
      <c r="D6" s="31">
        <f>C6/B6*100</f>
        <v>24.42042197601464</v>
      </c>
      <c r="E6" s="31">
        <v>336.85499999999996</v>
      </c>
      <c r="F6" s="123">
        <f aca="true" t="shared" si="0" ref="F6:F71">C6-E6</f>
        <v>379.71100000000007</v>
      </c>
      <c r="G6" s="25">
        <f>G7+G26+G37+G46+G54+G69+G76+G93</f>
        <v>1314.8300000000002</v>
      </c>
      <c r="H6" s="31">
        <v>595.385</v>
      </c>
      <c r="I6" s="50">
        <f>G6-H6</f>
        <v>719.4450000000002</v>
      </c>
      <c r="J6" s="129">
        <f>G6/C6*10</f>
        <v>18.349042516669783</v>
      </c>
      <c r="K6" s="31">
        <f>H6/E6*10</f>
        <v>17.67481557346633</v>
      </c>
      <c r="L6" s="87">
        <f>J6-K6</f>
        <v>0.674226943203454</v>
      </c>
    </row>
    <row r="7" spans="1:12" s="15" customFormat="1" ht="15.75">
      <c r="A7" s="131" t="s">
        <v>3</v>
      </c>
      <c r="B7" s="73">
        <v>909.92</v>
      </c>
      <c r="C7" s="136">
        <f>SUM(C8:C24)</f>
        <v>518.1400000000001</v>
      </c>
      <c r="D7" s="32">
        <f aca="true" t="shared" si="1" ref="D7:D36">C7/B7*100</f>
        <v>56.94346755758749</v>
      </c>
      <c r="E7" s="32">
        <v>198.36</v>
      </c>
      <c r="F7" s="124">
        <f t="shared" si="0"/>
        <v>319.7800000000001</v>
      </c>
      <c r="G7" s="26">
        <f>SUM(G8:G24)</f>
        <v>1051.42</v>
      </c>
      <c r="H7" s="32">
        <v>326.91</v>
      </c>
      <c r="I7" s="51">
        <f aca="true" t="shared" si="2" ref="I7:I70">G7-H7</f>
        <v>724.51</v>
      </c>
      <c r="J7" s="52">
        <f>IF(C7&gt;0,G7/C7*10,"")</f>
        <v>20.292199019569995</v>
      </c>
      <c r="K7" s="37">
        <f>IF(E7&gt;0,H7/E7*10,"")</f>
        <v>16.480641258318208</v>
      </c>
      <c r="L7" s="56">
        <f aca="true" t="shared" si="3" ref="L7:L70">J7-K7</f>
        <v>3.8115577612517875</v>
      </c>
    </row>
    <row r="8" spans="1:12" s="2" customFormat="1" ht="15">
      <c r="A8" s="132" t="s">
        <v>4</v>
      </c>
      <c r="B8" s="74">
        <v>231.84</v>
      </c>
      <c r="C8" s="58">
        <v>164.1</v>
      </c>
      <c r="D8" s="38">
        <f t="shared" si="1"/>
        <v>70.7815734989648</v>
      </c>
      <c r="E8" s="38">
        <v>129.36</v>
      </c>
      <c r="F8" s="125">
        <f t="shared" si="0"/>
        <v>34.73999999999998</v>
      </c>
      <c r="G8" s="30">
        <v>398.2</v>
      </c>
      <c r="H8" s="38">
        <v>213.61</v>
      </c>
      <c r="I8" s="57">
        <f t="shared" si="2"/>
        <v>184.58999999999997</v>
      </c>
      <c r="J8" s="58">
        <f aca="true" t="shared" si="4" ref="J8:J71">IF(C8&gt;0,G8/C8*10,"")</f>
        <v>24.265691651432057</v>
      </c>
      <c r="K8" s="38">
        <f aca="true" t="shared" si="5" ref="K8:K71">IF(E8&gt;0,H8/E8*10,"")</f>
        <v>16.512832405689547</v>
      </c>
      <c r="L8" s="57">
        <f t="shared" si="3"/>
        <v>7.75285924574251</v>
      </c>
    </row>
    <row r="9" spans="1:12" s="2" customFormat="1" ht="15">
      <c r="A9" s="132" t="s">
        <v>5</v>
      </c>
      <c r="B9" s="74">
        <v>20.97</v>
      </c>
      <c r="C9" s="58">
        <v>3.87</v>
      </c>
      <c r="D9" s="38">
        <f t="shared" si="1"/>
        <v>18.4549356223176</v>
      </c>
      <c r="E9" s="38"/>
      <c r="F9" s="125">
        <f t="shared" si="0"/>
        <v>3.87</v>
      </c>
      <c r="G9" s="30">
        <v>7.57</v>
      </c>
      <c r="H9" s="38"/>
      <c r="I9" s="57">
        <f t="shared" si="2"/>
        <v>7.57</v>
      </c>
      <c r="J9" s="58">
        <f t="shared" si="4"/>
        <v>19.560723514211887</v>
      </c>
      <c r="K9" s="38">
        <f t="shared" si="5"/>
      </c>
      <c r="L9" s="57"/>
    </row>
    <row r="10" spans="1:12" s="2" customFormat="1" ht="15" hidden="1">
      <c r="A10" s="132" t="s">
        <v>6</v>
      </c>
      <c r="B10" s="74">
        <v>0.3</v>
      </c>
      <c r="C10" s="58"/>
      <c r="D10" s="38">
        <f t="shared" si="1"/>
        <v>0</v>
      </c>
      <c r="E10" s="38"/>
      <c r="F10" s="125">
        <f t="shared" si="0"/>
        <v>0</v>
      </c>
      <c r="G10" s="30"/>
      <c r="H10" s="38"/>
      <c r="I10" s="57">
        <f t="shared" si="2"/>
        <v>0</v>
      </c>
      <c r="J10" s="58">
        <f t="shared" si="4"/>
      </c>
      <c r="K10" s="38">
        <f t="shared" si="5"/>
      </c>
      <c r="L10" s="57" t="e">
        <f t="shared" si="3"/>
        <v>#VALUE!</v>
      </c>
    </row>
    <row r="11" spans="1:12" s="2" customFormat="1" ht="15">
      <c r="A11" s="132" t="s">
        <v>7</v>
      </c>
      <c r="B11" s="74">
        <v>105.32</v>
      </c>
      <c r="C11" s="58">
        <v>54.5</v>
      </c>
      <c r="D11" s="38">
        <f t="shared" si="1"/>
        <v>51.74705658944171</v>
      </c>
      <c r="E11" s="38">
        <v>15.5</v>
      </c>
      <c r="F11" s="125">
        <f t="shared" si="0"/>
        <v>39</v>
      </c>
      <c r="G11" s="30">
        <v>96.7</v>
      </c>
      <c r="H11" s="38">
        <v>21.4</v>
      </c>
      <c r="I11" s="57">
        <f t="shared" si="2"/>
        <v>75.30000000000001</v>
      </c>
      <c r="J11" s="58">
        <f t="shared" si="4"/>
        <v>17.743119266055047</v>
      </c>
      <c r="K11" s="38">
        <f t="shared" si="5"/>
        <v>13.806451612903226</v>
      </c>
      <c r="L11" s="57">
        <f t="shared" si="3"/>
        <v>3.9366676531518205</v>
      </c>
    </row>
    <row r="12" spans="1:12" s="2" customFormat="1" ht="15" hidden="1">
      <c r="A12" s="132" t="s">
        <v>8</v>
      </c>
      <c r="B12" s="74"/>
      <c r="C12" s="58"/>
      <c r="D12" s="38" t="e">
        <f t="shared" si="1"/>
        <v>#DIV/0!</v>
      </c>
      <c r="E12" s="38"/>
      <c r="F12" s="125">
        <f t="shared" si="0"/>
        <v>0</v>
      </c>
      <c r="G12" s="30"/>
      <c r="H12" s="38"/>
      <c r="I12" s="57">
        <f t="shared" si="2"/>
        <v>0</v>
      </c>
      <c r="J12" s="58">
        <f t="shared" si="4"/>
      </c>
      <c r="K12" s="38">
        <f t="shared" si="5"/>
      </c>
      <c r="L12" s="57" t="e">
        <f t="shared" si="3"/>
        <v>#VALUE!</v>
      </c>
    </row>
    <row r="13" spans="1:14" s="2" customFormat="1" ht="15" hidden="1">
      <c r="A13" s="132" t="s">
        <v>9</v>
      </c>
      <c r="B13" s="74">
        <v>0.41</v>
      </c>
      <c r="C13" s="58"/>
      <c r="D13" s="38">
        <f t="shared" si="1"/>
        <v>0</v>
      </c>
      <c r="E13" s="38"/>
      <c r="F13" s="125">
        <f t="shared" si="0"/>
        <v>0</v>
      </c>
      <c r="G13" s="30"/>
      <c r="H13" s="38"/>
      <c r="I13" s="57">
        <f t="shared" si="2"/>
        <v>0</v>
      </c>
      <c r="J13" s="58">
        <f t="shared" si="4"/>
      </c>
      <c r="K13" s="38">
        <f>IF(E13&gt;0,H13/E13*10,"")</f>
      </c>
      <c r="L13" s="57" t="e">
        <f t="shared" si="3"/>
        <v>#VALUE!</v>
      </c>
      <c r="M13" s="24"/>
      <c r="N13" s="24"/>
    </row>
    <row r="14" spans="1:12" s="2" customFormat="1" ht="15" hidden="1">
      <c r="A14" s="132" t="s">
        <v>10</v>
      </c>
      <c r="B14" s="74"/>
      <c r="C14" s="58"/>
      <c r="D14" s="38" t="e">
        <f t="shared" si="1"/>
        <v>#DIV/0!</v>
      </c>
      <c r="E14" s="38"/>
      <c r="F14" s="125">
        <f t="shared" si="0"/>
        <v>0</v>
      </c>
      <c r="G14" s="30"/>
      <c r="H14" s="38"/>
      <c r="I14" s="57">
        <f t="shared" si="2"/>
        <v>0</v>
      </c>
      <c r="J14" s="58">
        <f t="shared" si="4"/>
      </c>
      <c r="K14" s="38">
        <f t="shared" si="5"/>
      </c>
      <c r="L14" s="57" t="e">
        <f t="shared" si="3"/>
        <v>#VALUE!</v>
      </c>
    </row>
    <row r="15" spans="1:17" s="2" customFormat="1" ht="15">
      <c r="A15" s="132" t="s">
        <v>11</v>
      </c>
      <c r="B15" s="74">
        <v>221.11</v>
      </c>
      <c r="C15" s="58">
        <v>145</v>
      </c>
      <c r="D15" s="38">
        <f t="shared" si="1"/>
        <v>65.57821898602505</v>
      </c>
      <c r="E15" s="38">
        <v>46.8</v>
      </c>
      <c r="F15" s="125">
        <f t="shared" si="0"/>
        <v>98.2</v>
      </c>
      <c r="G15" s="30">
        <v>298</v>
      </c>
      <c r="H15" s="38">
        <v>81.6</v>
      </c>
      <c r="I15" s="57">
        <f t="shared" si="2"/>
        <v>216.4</v>
      </c>
      <c r="J15" s="58">
        <f>IF(C15&gt;0,G15/C15*10,"")</f>
        <v>20.551724137931036</v>
      </c>
      <c r="K15" s="38">
        <f t="shared" si="5"/>
        <v>17.435897435897438</v>
      </c>
      <c r="L15" s="57">
        <f t="shared" si="3"/>
        <v>3.1158267020335977</v>
      </c>
      <c r="Q15" s="2" t="s">
        <v>111</v>
      </c>
    </row>
    <row r="16" spans="1:12" s="2" customFormat="1" ht="15">
      <c r="A16" s="132" t="s">
        <v>12</v>
      </c>
      <c r="B16" s="74">
        <v>73.57</v>
      </c>
      <c r="C16" s="58">
        <v>39</v>
      </c>
      <c r="D16" s="38">
        <f t="shared" si="1"/>
        <v>53.01073807258394</v>
      </c>
      <c r="E16" s="38"/>
      <c r="F16" s="125">
        <f t="shared" si="0"/>
        <v>39</v>
      </c>
      <c r="G16" s="30">
        <v>59.7</v>
      </c>
      <c r="H16" s="38"/>
      <c r="I16" s="57">
        <f t="shared" si="2"/>
        <v>59.7</v>
      </c>
      <c r="J16" s="58">
        <f t="shared" si="4"/>
        <v>15.307692307692308</v>
      </c>
      <c r="K16" s="38">
        <f t="shared" si="5"/>
      </c>
      <c r="L16" s="57"/>
    </row>
    <row r="17" spans="1:12" s="2" customFormat="1" ht="15" hidden="1">
      <c r="A17" s="132" t="s">
        <v>92</v>
      </c>
      <c r="B17" s="74"/>
      <c r="C17" s="58"/>
      <c r="D17" s="38" t="e">
        <f t="shared" si="1"/>
        <v>#DIV/0!</v>
      </c>
      <c r="E17" s="38"/>
      <c r="F17" s="125">
        <f t="shared" si="0"/>
        <v>0</v>
      </c>
      <c r="G17" s="30"/>
      <c r="H17" s="38"/>
      <c r="I17" s="57">
        <f t="shared" si="2"/>
        <v>0</v>
      </c>
      <c r="J17" s="58">
        <f t="shared" si="4"/>
      </c>
      <c r="K17" s="38">
        <f t="shared" si="5"/>
      </c>
      <c r="L17" s="57"/>
    </row>
    <row r="18" spans="1:12" s="2" customFormat="1" ht="15">
      <c r="A18" s="132" t="s">
        <v>13</v>
      </c>
      <c r="B18" s="74">
        <v>96.81</v>
      </c>
      <c r="C18" s="58">
        <v>45.37</v>
      </c>
      <c r="D18" s="38">
        <f t="shared" si="1"/>
        <v>46.864993285817576</v>
      </c>
      <c r="E18" s="38"/>
      <c r="F18" s="125">
        <f t="shared" si="0"/>
        <v>45.37</v>
      </c>
      <c r="G18" s="30">
        <v>83.25</v>
      </c>
      <c r="H18" s="38"/>
      <c r="I18" s="57">
        <f t="shared" si="2"/>
        <v>83.25</v>
      </c>
      <c r="J18" s="58">
        <f t="shared" si="4"/>
        <v>18.349129380648005</v>
      </c>
      <c r="K18" s="38">
        <f t="shared" si="5"/>
      </c>
      <c r="L18" s="57"/>
    </row>
    <row r="19" spans="1:12" s="2" customFormat="1" ht="15">
      <c r="A19" s="132" t="s">
        <v>14</v>
      </c>
      <c r="B19" s="74">
        <v>16.51</v>
      </c>
      <c r="C19" s="58">
        <v>7.1</v>
      </c>
      <c r="D19" s="38">
        <f t="shared" si="1"/>
        <v>43.004239854633546</v>
      </c>
      <c r="E19" s="38"/>
      <c r="F19" s="125">
        <f t="shared" si="0"/>
        <v>7.1</v>
      </c>
      <c r="G19" s="30">
        <v>8.4</v>
      </c>
      <c r="H19" s="38"/>
      <c r="I19" s="57">
        <f t="shared" si="2"/>
        <v>8.4</v>
      </c>
      <c r="J19" s="58">
        <f t="shared" si="4"/>
        <v>11.83098591549296</v>
      </c>
      <c r="K19" s="38">
        <f t="shared" si="5"/>
      </c>
      <c r="L19" s="57"/>
    </row>
    <row r="20" spans="1:12" s="2" customFormat="1" ht="15" hidden="1">
      <c r="A20" s="132" t="s">
        <v>15</v>
      </c>
      <c r="B20" s="74"/>
      <c r="C20" s="58"/>
      <c r="D20" s="38" t="e">
        <f t="shared" si="1"/>
        <v>#DIV/0!</v>
      </c>
      <c r="E20" s="38"/>
      <c r="F20" s="125">
        <f t="shared" si="0"/>
        <v>0</v>
      </c>
      <c r="G20" s="30"/>
      <c r="H20" s="38"/>
      <c r="I20" s="57">
        <f t="shared" si="2"/>
        <v>0</v>
      </c>
      <c r="J20" s="58">
        <f t="shared" si="4"/>
      </c>
      <c r="K20" s="38">
        <f t="shared" si="5"/>
      </c>
      <c r="L20" s="57" t="e">
        <f t="shared" si="3"/>
        <v>#VALUE!</v>
      </c>
    </row>
    <row r="21" spans="1:12" s="2" customFormat="1" ht="15">
      <c r="A21" s="132" t="s">
        <v>16</v>
      </c>
      <c r="B21" s="74">
        <v>113.28</v>
      </c>
      <c r="C21" s="58">
        <v>50.1</v>
      </c>
      <c r="D21" s="38">
        <f t="shared" si="1"/>
        <v>44.22669491525424</v>
      </c>
      <c r="E21" s="38">
        <v>6.7</v>
      </c>
      <c r="F21" s="125">
        <f t="shared" si="0"/>
        <v>43.4</v>
      </c>
      <c r="G21" s="30">
        <v>85.7</v>
      </c>
      <c r="H21" s="38">
        <v>10.3</v>
      </c>
      <c r="I21" s="57">
        <f t="shared" si="2"/>
        <v>75.4</v>
      </c>
      <c r="J21" s="58">
        <f t="shared" si="4"/>
        <v>17.10578842315369</v>
      </c>
      <c r="K21" s="38">
        <f t="shared" si="5"/>
        <v>15.373134328358208</v>
      </c>
      <c r="L21" s="57">
        <f t="shared" si="3"/>
        <v>1.7326540947954818</v>
      </c>
    </row>
    <row r="22" spans="1:12" s="2" customFormat="1" ht="15" hidden="1">
      <c r="A22" s="132" t="s">
        <v>17</v>
      </c>
      <c r="B22" s="74"/>
      <c r="C22" s="58"/>
      <c r="D22" s="38" t="e">
        <f t="shared" si="1"/>
        <v>#DIV/0!</v>
      </c>
      <c r="E22" s="38"/>
      <c r="F22" s="125">
        <f t="shared" si="0"/>
        <v>0</v>
      </c>
      <c r="G22" s="30"/>
      <c r="H22" s="38"/>
      <c r="I22" s="57">
        <f t="shared" si="2"/>
        <v>0</v>
      </c>
      <c r="J22" s="58">
        <f t="shared" si="4"/>
      </c>
      <c r="K22" s="38">
        <f t="shared" si="5"/>
      </c>
      <c r="L22" s="57" t="e">
        <f t="shared" si="3"/>
        <v>#VALUE!</v>
      </c>
    </row>
    <row r="23" spans="1:12" s="2" customFormat="1" ht="15">
      <c r="A23" s="132" t="s">
        <v>18</v>
      </c>
      <c r="B23" s="74">
        <v>29.82</v>
      </c>
      <c r="C23" s="58">
        <v>9.1</v>
      </c>
      <c r="D23" s="38">
        <f t="shared" si="1"/>
        <v>30.516431924882625</v>
      </c>
      <c r="E23" s="38"/>
      <c r="F23" s="125">
        <f t="shared" si="0"/>
        <v>9.1</v>
      </c>
      <c r="G23" s="30">
        <v>13.9</v>
      </c>
      <c r="H23" s="38"/>
      <c r="I23" s="57">
        <f t="shared" si="2"/>
        <v>13.9</v>
      </c>
      <c r="J23" s="58">
        <f t="shared" si="4"/>
        <v>15.274725274725276</v>
      </c>
      <c r="K23" s="38">
        <f t="shared" si="5"/>
      </c>
      <c r="L23" s="57"/>
    </row>
    <row r="24" spans="1:12" s="2" customFormat="1" ht="15" hidden="1">
      <c r="A24" s="132" t="s">
        <v>19</v>
      </c>
      <c r="B24" s="74"/>
      <c r="C24" s="58"/>
      <c r="D24" s="38" t="e">
        <f t="shared" si="1"/>
        <v>#DIV/0!</v>
      </c>
      <c r="E24" s="38"/>
      <c r="F24" s="125">
        <f t="shared" si="0"/>
        <v>0</v>
      </c>
      <c r="G24" s="30"/>
      <c r="H24" s="38"/>
      <c r="I24" s="57">
        <f t="shared" si="2"/>
        <v>0</v>
      </c>
      <c r="J24" s="58">
        <f t="shared" si="4"/>
      </c>
      <c r="K24" s="38">
        <f t="shared" si="5"/>
      </c>
      <c r="L24" s="57"/>
    </row>
    <row r="25" spans="1:12" s="2" customFormat="1" ht="15" hidden="1">
      <c r="A25" s="132"/>
      <c r="B25" s="74"/>
      <c r="C25" s="58"/>
      <c r="D25" s="38" t="e">
        <f t="shared" si="1"/>
        <v>#DIV/0!</v>
      </c>
      <c r="E25" s="38"/>
      <c r="F25" s="125"/>
      <c r="G25" s="30"/>
      <c r="H25" s="38"/>
      <c r="I25" s="57"/>
      <c r="J25" s="58">
        <f t="shared" si="4"/>
      </c>
      <c r="K25" s="38">
        <f t="shared" si="5"/>
      </c>
      <c r="L25" s="57"/>
    </row>
    <row r="26" spans="1:12" s="15" customFormat="1" ht="15.75">
      <c r="A26" s="131" t="s">
        <v>20</v>
      </c>
      <c r="B26" s="73">
        <v>2.37</v>
      </c>
      <c r="C26" s="136">
        <f>SUM(C27:C36)-C30</f>
        <v>1.3</v>
      </c>
      <c r="D26" s="32">
        <f t="shared" si="1"/>
        <v>54.85232067510548</v>
      </c>
      <c r="E26" s="32">
        <v>0</v>
      </c>
      <c r="F26" s="124">
        <f t="shared" si="0"/>
        <v>1.3</v>
      </c>
      <c r="G26" s="26">
        <f>SUM(G27:G36)-G30</f>
        <v>2.1</v>
      </c>
      <c r="H26" s="32">
        <v>0</v>
      </c>
      <c r="I26" s="51">
        <f t="shared" si="2"/>
        <v>2.1</v>
      </c>
      <c r="J26" s="52">
        <f t="shared" si="4"/>
        <v>16.153846153846153</v>
      </c>
      <c r="K26" s="37">
        <f t="shared" si="5"/>
      </c>
      <c r="L26" s="56"/>
    </row>
    <row r="27" spans="1:12" s="2" customFormat="1" ht="15" hidden="1">
      <c r="A27" s="132" t="s">
        <v>61</v>
      </c>
      <c r="B27" s="74"/>
      <c r="C27" s="137"/>
      <c r="D27" s="33" t="e">
        <f t="shared" si="1"/>
        <v>#DIV/0!</v>
      </c>
      <c r="E27" s="33"/>
      <c r="F27" s="126">
        <f t="shared" si="0"/>
        <v>0</v>
      </c>
      <c r="G27" s="27"/>
      <c r="H27" s="33"/>
      <c r="I27" s="53">
        <f t="shared" si="2"/>
        <v>0</v>
      </c>
      <c r="J27" s="58">
        <f t="shared" si="4"/>
      </c>
      <c r="K27" s="38">
        <f t="shared" si="5"/>
      </c>
      <c r="L27" s="57"/>
    </row>
    <row r="28" spans="1:12" s="2" customFormat="1" ht="15" hidden="1">
      <c r="A28" s="132" t="s">
        <v>21</v>
      </c>
      <c r="B28" s="74"/>
      <c r="C28" s="137"/>
      <c r="D28" s="33" t="e">
        <f t="shared" si="1"/>
        <v>#DIV/0!</v>
      </c>
      <c r="E28" s="33"/>
      <c r="F28" s="126">
        <f t="shared" si="0"/>
        <v>0</v>
      </c>
      <c r="G28" s="27"/>
      <c r="H28" s="33"/>
      <c r="I28" s="53">
        <f t="shared" si="2"/>
        <v>0</v>
      </c>
      <c r="J28" s="58">
        <f t="shared" si="4"/>
      </c>
      <c r="K28" s="38">
        <f t="shared" si="5"/>
      </c>
      <c r="L28" s="57"/>
    </row>
    <row r="29" spans="1:12" s="2" customFormat="1" ht="15" hidden="1">
      <c r="A29" s="132" t="s">
        <v>22</v>
      </c>
      <c r="B29" s="74"/>
      <c r="C29" s="137"/>
      <c r="D29" s="33" t="e">
        <f t="shared" si="1"/>
        <v>#DIV/0!</v>
      </c>
      <c r="E29" s="33"/>
      <c r="F29" s="126">
        <f t="shared" si="0"/>
        <v>0</v>
      </c>
      <c r="G29" s="27"/>
      <c r="H29" s="33"/>
      <c r="I29" s="53">
        <f t="shared" si="2"/>
        <v>0</v>
      </c>
      <c r="J29" s="58">
        <f t="shared" si="4"/>
      </c>
      <c r="K29" s="38">
        <f t="shared" si="5"/>
      </c>
      <c r="L29" s="57"/>
    </row>
    <row r="30" spans="1:12" s="2" customFormat="1" ht="15" hidden="1">
      <c r="A30" s="132" t="s">
        <v>62</v>
      </c>
      <c r="B30" s="74"/>
      <c r="C30" s="137"/>
      <c r="D30" s="33" t="e">
        <f t="shared" si="1"/>
        <v>#DIV/0!</v>
      </c>
      <c r="E30" s="33"/>
      <c r="F30" s="126">
        <f t="shared" si="0"/>
        <v>0</v>
      </c>
      <c r="G30" s="27"/>
      <c r="H30" s="33"/>
      <c r="I30" s="53">
        <f t="shared" si="2"/>
        <v>0</v>
      </c>
      <c r="J30" s="58">
        <f t="shared" si="4"/>
      </c>
      <c r="K30" s="38">
        <f t="shared" si="5"/>
      </c>
      <c r="L30" s="57"/>
    </row>
    <row r="31" spans="1:12" s="2" customFormat="1" ht="15" hidden="1">
      <c r="A31" s="132" t="s">
        <v>23</v>
      </c>
      <c r="B31" s="74"/>
      <c r="C31" s="137"/>
      <c r="D31" s="33" t="e">
        <f t="shared" si="1"/>
        <v>#DIV/0!</v>
      </c>
      <c r="E31" s="33"/>
      <c r="F31" s="126">
        <f t="shared" si="0"/>
        <v>0</v>
      </c>
      <c r="G31" s="27"/>
      <c r="H31" s="33"/>
      <c r="I31" s="53">
        <f t="shared" si="2"/>
        <v>0</v>
      </c>
      <c r="J31" s="58">
        <f t="shared" si="4"/>
      </c>
      <c r="K31" s="38">
        <f t="shared" si="5"/>
      </c>
      <c r="L31" s="57"/>
    </row>
    <row r="32" spans="1:12" s="2" customFormat="1" ht="15">
      <c r="A32" s="132" t="s">
        <v>24</v>
      </c>
      <c r="B32" s="74">
        <v>2.37</v>
      </c>
      <c r="C32" s="137">
        <v>1.3</v>
      </c>
      <c r="D32" s="38">
        <f t="shared" si="1"/>
        <v>54.85232067510548</v>
      </c>
      <c r="E32" s="33"/>
      <c r="F32" s="126">
        <f t="shared" si="0"/>
        <v>1.3</v>
      </c>
      <c r="G32" s="27">
        <v>2.1</v>
      </c>
      <c r="H32" s="33"/>
      <c r="I32" s="53">
        <f t="shared" si="2"/>
        <v>2.1</v>
      </c>
      <c r="J32" s="58">
        <f t="shared" si="4"/>
        <v>16.153846153846153</v>
      </c>
      <c r="K32" s="38">
        <f t="shared" si="5"/>
      </c>
      <c r="L32" s="57"/>
    </row>
    <row r="33" spans="1:12" s="2" customFormat="1" ht="15" hidden="1">
      <c r="A33" s="132" t="s">
        <v>25</v>
      </c>
      <c r="B33" s="74"/>
      <c r="C33" s="137"/>
      <c r="D33" s="38" t="e">
        <f t="shared" si="1"/>
        <v>#DIV/0!</v>
      </c>
      <c r="E33" s="38"/>
      <c r="F33" s="125">
        <f t="shared" si="0"/>
        <v>0</v>
      </c>
      <c r="G33" s="30"/>
      <c r="H33" s="38"/>
      <c r="I33" s="57">
        <f t="shared" si="2"/>
        <v>0</v>
      </c>
      <c r="J33" s="58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132" t="s">
        <v>26</v>
      </c>
      <c r="B34" s="74"/>
      <c r="C34" s="137"/>
      <c r="D34" s="38" t="e">
        <f t="shared" si="1"/>
        <v>#DIV/0!</v>
      </c>
      <c r="E34" s="38"/>
      <c r="F34" s="125">
        <f t="shared" si="0"/>
        <v>0</v>
      </c>
      <c r="G34" s="30"/>
      <c r="H34" s="38"/>
      <c r="I34" s="57">
        <f t="shared" si="2"/>
        <v>0</v>
      </c>
      <c r="J34" s="58">
        <f t="shared" si="4"/>
      </c>
      <c r="K34" s="38">
        <f t="shared" si="5"/>
      </c>
      <c r="L34" s="57" t="e">
        <f t="shared" si="3"/>
        <v>#VALUE!</v>
      </c>
    </row>
    <row r="35" spans="1:12" s="2" customFormat="1" ht="15" hidden="1">
      <c r="A35" s="132" t="s">
        <v>27</v>
      </c>
      <c r="B35" s="74"/>
      <c r="C35" s="137"/>
      <c r="D35" s="38" t="e">
        <f t="shared" si="1"/>
        <v>#DIV/0!</v>
      </c>
      <c r="E35" s="38"/>
      <c r="F35" s="125">
        <f t="shared" si="0"/>
        <v>0</v>
      </c>
      <c r="G35" s="30"/>
      <c r="H35" s="38"/>
      <c r="I35" s="57">
        <f t="shared" si="2"/>
        <v>0</v>
      </c>
      <c r="J35" s="58">
        <f t="shared" si="4"/>
      </c>
      <c r="K35" s="38">
        <f t="shared" si="5"/>
      </c>
      <c r="L35" s="57" t="e">
        <f t="shared" si="3"/>
        <v>#VALUE!</v>
      </c>
    </row>
    <row r="36" spans="1:12" s="2" customFormat="1" ht="15" hidden="1">
      <c r="A36" s="132" t="s">
        <v>28</v>
      </c>
      <c r="B36" s="74"/>
      <c r="C36" s="137"/>
      <c r="D36" s="38" t="e">
        <f t="shared" si="1"/>
        <v>#DIV/0!</v>
      </c>
      <c r="E36" s="38"/>
      <c r="F36" s="125">
        <f t="shared" si="0"/>
        <v>0</v>
      </c>
      <c r="G36" s="30"/>
      <c r="H36" s="38"/>
      <c r="I36" s="57">
        <f t="shared" si="2"/>
        <v>0</v>
      </c>
      <c r="J36" s="58">
        <f t="shared" si="4"/>
      </c>
      <c r="K36" s="38">
        <f t="shared" si="5"/>
      </c>
      <c r="L36" s="57" t="e">
        <f t="shared" si="3"/>
        <v>#VALUE!</v>
      </c>
    </row>
    <row r="37" spans="1:14" s="15" customFormat="1" ht="15.75">
      <c r="A37" s="131" t="s">
        <v>93</v>
      </c>
      <c r="B37" s="73">
        <v>240.35</v>
      </c>
      <c r="C37" s="136">
        <f>SUM(C38:C45)</f>
        <v>151.116</v>
      </c>
      <c r="D37" s="32">
        <f>C37/B37*100</f>
        <v>62.873309756604954</v>
      </c>
      <c r="E37" s="32">
        <v>131.33999999999997</v>
      </c>
      <c r="F37" s="124">
        <f t="shared" si="0"/>
        <v>19.77600000000004</v>
      </c>
      <c r="G37" s="26">
        <f>SUM(G38:G45)</f>
        <v>199.257</v>
      </c>
      <c r="H37" s="32">
        <v>261.62</v>
      </c>
      <c r="I37" s="51">
        <f>G37-H37</f>
        <v>-62.363</v>
      </c>
      <c r="J37" s="52">
        <f t="shared" si="4"/>
        <v>13.185698403875168</v>
      </c>
      <c r="K37" s="37">
        <f t="shared" si="5"/>
        <v>19.91929343688138</v>
      </c>
      <c r="L37" s="56">
        <f t="shared" si="3"/>
        <v>-6.73359503300621</v>
      </c>
      <c r="M37" s="19"/>
      <c r="N37" s="19"/>
    </row>
    <row r="38" spans="1:14" s="23" customFormat="1" ht="15">
      <c r="A38" s="132" t="s">
        <v>63</v>
      </c>
      <c r="B38" s="74">
        <v>10.05</v>
      </c>
      <c r="C38" s="137">
        <v>3.236</v>
      </c>
      <c r="D38" s="33">
        <f>C38/B38*100</f>
        <v>32.19900497512438</v>
      </c>
      <c r="E38" s="33">
        <v>1.84</v>
      </c>
      <c r="F38" s="126">
        <f t="shared" si="0"/>
        <v>1.3960000000000001</v>
      </c>
      <c r="G38" s="27">
        <v>4.307</v>
      </c>
      <c r="H38" s="33">
        <v>2.92</v>
      </c>
      <c r="I38" s="53">
        <f t="shared" si="2"/>
        <v>1.3870000000000005</v>
      </c>
      <c r="J38" s="58">
        <f t="shared" si="4"/>
        <v>13.309641532756489</v>
      </c>
      <c r="K38" s="38">
        <f t="shared" si="5"/>
        <v>15.869565217391305</v>
      </c>
      <c r="L38" s="57">
        <f t="shared" si="3"/>
        <v>-2.559923684634816</v>
      </c>
      <c r="M38" s="2"/>
      <c r="N38" s="2"/>
    </row>
    <row r="39" spans="1:12" s="2" customFormat="1" ht="15" hidden="1">
      <c r="A39" s="132" t="s">
        <v>67</v>
      </c>
      <c r="B39" s="74"/>
      <c r="C39" s="137"/>
      <c r="D39" s="33" t="e">
        <f aca="true" t="shared" si="6" ref="D39:D45">C39/B39*100</f>
        <v>#DIV/0!</v>
      </c>
      <c r="E39" s="33"/>
      <c r="F39" s="126">
        <f t="shared" si="0"/>
        <v>0</v>
      </c>
      <c r="G39" s="27"/>
      <c r="H39" s="33"/>
      <c r="I39" s="53">
        <f t="shared" si="2"/>
        <v>0</v>
      </c>
      <c r="J39" s="58">
        <f t="shared" si="4"/>
      </c>
      <c r="K39" s="38">
        <f t="shared" si="5"/>
      </c>
      <c r="L39" s="57" t="e">
        <f t="shared" si="3"/>
        <v>#VALUE!</v>
      </c>
    </row>
    <row r="40" spans="1:12" s="5" customFormat="1" ht="15" hidden="1">
      <c r="A40" s="133" t="s">
        <v>99</v>
      </c>
      <c r="B40" s="75">
        <v>0.3</v>
      </c>
      <c r="C40" s="138"/>
      <c r="D40" s="33">
        <f t="shared" si="6"/>
        <v>0</v>
      </c>
      <c r="E40" s="35"/>
      <c r="F40" s="127">
        <f>C40-E40</f>
        <v>0</v>
      </c>
      <c r="G40" s="34"/>
      <c r="H40" s="35"/>
      <c r="I40" s="54">
        <f>G40-H40</f>
        <v>0</v>
      </c>
      <c r="J40" s="58">
        <f t="shared" si="4"/>
      </c>
      <c r="K40" s="38">
        <f t="shared" si="5"/>
      </c>
      <c r="L40" s="57" t="e">
        <f t="shared" si="3"/>
        <v>#VALUE!</v>
      </c>
    </row>
    <row r="41" spans="1:12" s="2" customFormat="1" ht="15">
      <c r="A41" s="132" t="s">
        <v>30</v>
      </c>
      <c r="B41" s="74">
        <v>215.95</v>
      </c>
      <c r="C41" s="137">
        <v>141.8</v>
      </c>
      <c r="D41" s="33">
        <f t="shared" si="6"/>
        <v>65.66334799722159</v>
      </c>
      <c r="E41" s="33">
        <v>126.7</v>
      </c>
      <c r="F41" s="126">
        <f t="shared" si="0"/>
        <v>15.100000000000009</v>
      </c>
      <c r="G41" s="27">
        <v>186.4</v>
      </c>
      <c r="H41" s="33">
        <v>256.4</v>
      </c>
      <c r="I41" s="53">
        <f t="shared" si="2"/>
        <v>-69.99999999999997</v>
      </c>
      <c r="J41" s="58">
        <f t="shared" si="4"/>
        <v>13.14527503526093</v>
      </c>
      <c r="K41" s="38">
        <f t="shared" si="5"/>
        <v>20.23677979479084</v>
      </c>
      <c r="L41" s="57">
        <f t="shared" si="3"/>
        <v>-7.091504759529911</v>
      </c>
    </row>
    <row r="42" spans="1:12" s="2" customFormat="1" ht="15" hidden="1">
      <c r="A42" s="132" t="s">
        <v>31</v>
      </c>
      <c r="B42" s="74"/>
      <c r="C42" s="137"/>
      <c r="D42" s="33" t="e">
        <f t="shared" si="6"/>
        <v>#DIV/0!</v>
      </c>
      <c r="E42" s="33"/>
      <c r="F42" s="126">
        <f t="shared" si="0"/>
        <v>0</v>
      </c>
      <c r="G42" s="27"/>
      <c r="H42" s="33"/>
      <c r="I42" s="53">
        <f>G42-H42</f>
        <v>0</v>
      </c>
      <c r="J42" s="58">
        <f t="shared" si="4"/>
      </c>
      <c r="K42" s="38">
        <f t="shared" si="5"/>
      </c>
      <c r="L42" s="57" t="e">
        <f t="shared" si="3"/>
        <v>#VALUE!</v>
      </c>
    </row>
    <row r="43" spans="1:12" s="2" customFormat="1" ht="15">
      <c r="A43" s="132" t="s">
        <v>32</v>
      </c>
      <c r="B43" s="74">
        <v>10.54</v>
      </c>
      <c r="C43" s="137">
        <v>6.08</v>
      </c>
      <c r="D43" s="33">
        <f t="shared" si="6"/>
        <v>57.685009487666036</v>
      </c>
      <c r="E43" s="33">
        <v>0.6</v>
      </c>
      <c r="F43" s="126">
        <f t="shared" si="0"/>
        <v>5.48</v>
      </c>
      <c r="G43" s="27">
        <v>8.55</v>
      </c>
      <c r="H43" s="33">
        <v>0.6</v>
      </c>
      <c r="I43" s="53">
        <f t="shared" si="2"/>
        <v>7.950000000000001</v>
      </c>
      <c r="J43" s="58">
        <f t="shared" si="4"/>
        <v>14.0625</v>
      </c>
      <c r="K43" s="38">
        <f t="shared" si="5"/>
        <v>10</v>
      </c>
      <c r="L43" s="57">
        <f t="shared" si="3"/>
        <v>4.0625</v>
      </c>
    </row>
    <row r="44" spans="1:12" s="2" customFormat="1" ht="15" hidden="1">
      <c r="A44" s="132" t="s">
        <v>33</v>
      </c>
      <c r="B44" s="74">
        <v>3.56</v>
      </c>
      <c r="C44" s="137"/>
      <c r="D44" s="33">
        <f t="shared" si="6"/>
        <v>0</v>
      </c>
      <c r="E44" s="33">
        <v>2.2</v>
      </c>
      <c r="F44" s="126">
        <f t="shared" si="0"/>
        <v>-2.2</v>
      </c>
      <c r="G44" s="27"/>
      <c r="H44" s="33">
        <v>1.7</v>
      </c>
      <c r="I44" s="53">
        <f t="shared" si="2"/>
        <v>-1.7</v>
      </c>
      <c r="J44" s="58">
        <f t="shared" si="4"/>
      </c>
      <c r="K44" s="38">
        <f t="shared" si="5"/>
        <v>7.727272727272726</v>
      </c>
      <c r="L44" s="57" t="e">
        <f t="shared" si="3"/>
        <v>#VALUE!</v>
      </c>
    </row>
    <row r="45" spans="1:12" s="2" customFormat="1" ht="15" hidden="1">
      <c r="A45" s="132" t="s">
        <v>100</v>
      </c>
      <c r="B45" s="74"/>
      <c r="C45" s="137"/>
      <c r="D45" s="33" t="e">
        <f t="shared" si="6"/>
        <v>#DIV/0!</v>
      </c>
      <c r="E45" s="33"/>
      <c r="F45" s="126">
        <f t="shared" si="0"/>
        <v>0</v>
      </c>
      <c r="G45" s="27"/>
      <c r="H45" s="33"/>
      <c r="I45" s="53"/>
      <c r="J45" s="58">
        <f t="shared" si="4"/>
      </c>
      <c r="K45" s="38">
        <f t="shared" si="5"/>
      </c>
      <c r="L45" s="57" t="e">
        <f t="shared" si="3"/>
        <v>#VALUE!</v>
      </c>
    </row>
    <row r="46" spans="1:12" s="15" customFormat="1" ht="15.75">
      <c r="A46" s="131" t="s">
        <v>98</v>
      </c>
      <c r="B46" s="73">
        <v>37.82</v>
      </c>
      <c r="C46" s="139">
        <f>SUM(C47:C53)</f>
        <v>7.12</v>
      </c>
      <c r="D46" s="37">
        <f>C46/B46*100</f>
        <v>18.82601797990481</v>
      </c>
      <c r="E46" s="36">
        <v>1.2</v>
      </c>
      <c r="F46" s="124">
        <f t="shared" si="0"/>
        <v>5.92</v>
      </c>
      <c r="G46" s="28">
        <f>SUM(G47:G53)</f>
        <v>11.076</v>
      </c>
      <c r="H46" s="36">
        <v>1.7</v>
      </c>
      <c r="I46" s="51">
        <f>G46-H46</f>
        <v>9.376000000000001</v>
      </c>
      <c r="J46" s="52">
        <f t="shared" si="4"/>
        <v>15.5561797752809</v>
      </c>
      <c r="K46" s="37">
        <f t="shared" si="5"/>
        <v>14.166666666666668</v>
      </c>
      <c r="L46" s="56">
        <f t="shared" si="3"/>
        <v>1.3895131086142314</v>
      </c>
    </row>
    <row r="47" spans="1:14" s="2" customFormat="1" ht="15" hidden="1">
      <c r="A47" s="132" t="s">
        <v>64</v>
      </c>
      <c r="B47" s="74"/>
      <c r="C47" s="137"/>
      <c r="D47" s="33" t="e">
        <f>C47/B47*100</f>
        <v>#DIV/0!</v>
      </c>
      <c r="E47" s="33"/>
      <c r="F47" s="126">
        <f t="shared" si="0"/>
        <v>0</v>
      </c>
      <c r="G47" s="27"/>
      <c r="H47" s="33"/>
      <c r="I47" s="53">
        <f t="shared" si="2"/>
        <v>0</v>
      </c>
      <c r="J47" s="58">
        <f t="shared" si="4"/>
      </c>
      <c r="K47" s="38">
        <f t="shared" si="5"/>
      </c>
      <c r="L47" s="57" t="e">
        <f t="shared" si="3"/>
        <v>#VALUE!</v>
      </c>
      <c r="N47" s="2">
        <f>M47*C47/10</f>
        <v>0</v>
      </c>
    </row>
    <row r="48" spans="1:12" s="2" customFormat="1" ht="15" hidden="1">
      <c r="A48" s="132" t="s">
        <v>65</v>
      </c>
      <c r="B48" s="74">
        <v>0.4</v>
      </c>
      <c r="C48" s="137"/>
      <c r="D48" s="33">
        <f aca="true" t="shared" si="7" ref="D48:D103">C48/B48*100</f>
        <v>0</v>
      </c>
      <c r="E48" s="33"/>
      <c r="F48" s="126">
        <f t="shared" si="0"/>
        <v>0</v>
      </c>
      <c r="G48" s="27"/>
      <c r="H48" s="33"/>
      <c r="I48" s="53">
        <f t="shared" si="2"/>
        <v>0</v>
      </c>
      <c r="J48" s="58">
        <f t="shared" si="4"/>
      </c>
      <c r="K48" s="38">
        <f t="shared" si="5"/>
      </c>
      <c r="L48" s="57" t="e">
        <f t="shared" si="3"/>
        <v>#VALUE!</v>
      </c>
    </row>
    <row r="49" spans="1:12" s="2" customFormat="1" ht="15" hidden="1">
      <c r="A49" s="132" t="s">
        <v>66</v>
      </c>
      <c r="B49" s="74">
        <v>7.82</v>
      </c>
      <c r="C49" s="137"/>
      <c r="D49" s="33">
        <f t="shared" si="7"/>
        <v>0</v>
      </c>
      <c r="E49" s="33">
        <v>1.2</v>
      </c>
      <c r="F49" s="126">
        <f t="shared" si="0"/>
        <v>-1.2</v>
      </c>
      <c r="G49" s="27"/>
      <c r="H49" s="33">
        <v>1.7</v>
      </c>
      <c r="I49" s="53">
        <f>G49-H49</f>
        <v>-1.7</v>
      </c>
      <c r="J49" s="58">
        <f t="shared" si="4"/>
      </c>
      <c r="K49" s="38">
        <f t="shared" si="5"/>
        <v>14.166666666666668</v>
      </c>
      <c r="L49" s="57" t="e">
        <f t="shared" si="3"/>
        <v>#VALUE!</v>
      </c>
    </row>
    <row r="50" spans="1:12" s="2" customFormat="1" ht="15" hidden="1">
      <c r="A50" s="132" t="s">
        <v>29</v>
      </c>
      <c r="B50" s="74">
        <v>0.85</v>
      </c>
      <c r="C50" s="137"/>
      <c r="D50" s="33">
        <f t="shared" si="7"/>
        <v>0</v>
      </c>
      <c r="E50" s="33"/>
      <c r="F50" s="126">
        <f t="shared" si="0"/>
        <v>0</v>
      </c>
      <c r="G50" s="27"/>
      <c r="H50" s="33"/>
      <c r="I50" s="53">
        <f>G50-H50</f>
        <v>0</v>
      </c>
      <c r="J50" s="58">
        <f t="shared" si="4"/>
      </c>
      <c r="K50" s="38">
        <f t="shared" si="5"/>
      </c>
      <c r="L50" s="57" t="e">
        <f t="shared" si="3"/>
        <v>#VALUE!</v>
      </c>
    </row>
    <row r="51" spans="1:12" s="2" customFormat="1" ht="15">
      <c r="A51" s="132" t="s">
        <v>68</v>
      </c>
      <c r="B51" s="74">
        <v>4.63</v>
      </c>
      <c r="C51" s="137">
        <v>0.42</v>
      </c>
      <c r="D51" s="33">
        <f t="shared" si="7"/>
        <v>9.071274298056155</v>
      </c>
      <c r="E51" s="33"/>
      <c r="F51" s="126">
        <f t="shared" si="0"/>
        <v>0.42</v>
      </c>
      <c r="G51" s="27">
        <v>0.576</v>
      </c>
      <c r="H51" s="33"/>
      <c r="I51" s="53">
        <f>G51-H51</f>
        <v>0.576</v>
      </c>
      <c r="J51" s="58">
        <f t="shared" si="4"/>
        <v>13.714285714285715</v>
      </c>
      <c r="K51" s="38">
        <f t="shared" si="5"/>
      </c>
      <c r="L51" s="57"/>
    </row>
    <row r="52" spans="1:12" s="2" customFormat="1" ht="15" hidden="1">
      <c r="A52" s="132" t="s">
        <v>69</v>
      </c>
      <c r="B52" s="74">
        <v>0.07</v>
      </c>
      <c r="C52" s="137"/>
      <c r="D52" s="33">
        <f t="shared" si="7"/>
        <v>0</v>
      </c>
      <c r="E52" s="33"/>
      <c r="F52" s="126">
        <f t="shared" si="0"/>
        <v>0</v>
      </c>
      <c r="G52" s="27"/>
      <c r="H52" s="33"/>
      <c r="I52" s="53">
        <f>G52-H52</f>
        <v>0</v>
      </c>
      <c r="J52" s="58">
        <f t="shared" si="4"/>
      </c>
      <c r="K52" s="38">
        <f t="shared" si="5"/>
      </c>
      <c r="L52" s="57"/>
    </row>
    <row r="53" spans="1:12" s="2" customFormat="1" ht="15">
      <c r="A53" s="132" t="s">
        <v>95</v>
      </c>
      <c r="B53" s="74">
        <v>24.06</v>
      </c>
      <c r="C53" s="137">
        <v>6.7</v>
      </c>
      <c r="D53" s="33">
        <f t="shared" si="7"/>
        <v>27.847049044056526</v>
      </c>
      <c r="E53" s="33"/>
      <c r="F53" s="126">
        <f t="shared" si="0"/>
        <v>6.7</v>
      </c>
      <c r="G53" s="27">
        <v>10.5</v>
      </c>
      <c r="H53" s="33"/>
      <c r="I53" s="53">
        <f>G53-H53</f>
        <v>10.5</v>
      </c>
      <c r="J53" s="58">
        <f t="shared" si="4"/>
        <v>15.671641791044774</v>
      </c>
      <c r="K53" s="38">
        <f t="shared" si="5"/>
      </c>
      <c r="L53" s="57"/>
    </row>
    <row r="54" spans="1:12" s="15" customFormat="1" ht="15.75">
      <c r="A54" s="134" t="s">
        <v>34</v>
      </c>
      <c r="B54" s="73">
        <v>103.33</v>
      </c>
      <c r="C54" s="52">
        <f>SUM(C55:C68)</f>
        <v>32.49</v>
      </c>
      <c r="D54" s="32">
        <f t="shared" si="7"/>
        <v>31.442949772573307</v>
      </c>
      <c r="E54" s="37">
        <v>2.6790000000000003</v>
      </c>
      <c r="F54" s="124">
        <f t="shared" si="0"/>
        <v>29.811</v>
      </c>
      <c r="G54" s="29">
        <f>SUM(G55:G68)</f>
        <v>42.227</v>
      </c>
      <c r="H54" s="37">
        <v>1.9529999999999998</v>
      </c>
      <c r="I54" s="77">
        <f>SUM(I55:I68)</f>
        <v>40.274</v>
      </c>
      <c r="J54" s="52">
        <f t="shared" si="4"/>
        <v>12.996922129886118</v>
      </c>
      <c r="K54" s="37">
        <f t="shared" si="5"/>
        <v>7.290033594624859</v>
      </c>
      <c r="L54" s="56">
        <f t="shared" si="3"/>
        <v>5.706888535261259</v>
      </c>
    </row>
    <row r="55" spans="1:14" s="23" customFormat="1" ht="15" hidden="1">
      <c r="A55" s="64" t="s">
        <v>70</v>
      </c>
      <c r="B55" s="74">
        <v>0.34</v>
      </c>
      <c r="C55" s="58"/>
      <c r="D55" s="33">
        <f t="shared" si="7"/>
        <v>0</v>
      </c>
      <c r="E55" s="38"/>
      <c r="F55" s="126">
        <f t="shared" si="0"/>
        <v>0</v>
      </c>
      <c r="G55" s="30"/>
      <c r="H55" s="38"/>
      <c r="I55" s="79">
        <f t="shared" si="2"/>
        <v>0</v>
      </c>
      <c r="J55" s="58">
        <f t="shared" si="4"/>
      </c>
      <c r="K55" s="38">
        <f t="shared" si="5"/>
      </c>
      <c r="L55" s="57" t="e">
        <f t="shared" si="3"/>
        <v>#VALUE!</v>
      </c>
      <c r="M55" s="2"/>
      <c r="N55" s="2"/>
    </row>
    <row r="56" spans="1:12" s="2" customFormat="1" ht="15" hidden="1">
      <c r="A56" s="64" t="s">
        <v>71</v>
      </c>
      <c r="B56" s="74"/>
      <c r="C56" s="58"/>
      <c r="D56" s="33" t="e">
        <f t="shared" si="7"/>
        <v>#DIV/0!</v>
      </c>
      <c r="E56" s="38"/>
      <c r="F56" s="126">
        <f t="shared" si="0"/>
        <v>0</v>
      </c>
      <c r="G56" s="30"/>
      <c r="H56" s="38"/>
      <c r="I56" s="79">
        <f t="shared" si="2"/>
        <v>0</v>
      </c>
      <c r="J56" s="58">
        <f t="shared" si="4"/>
      </c>
      <c r="K56" s="38">
        <f t="shared" si="5"/>
      </c>
      <c r="L56" s="57" t="e">
        <f t="shared" si="3"/>
        <v>#VALUE!</v>
      </c>
    </row>
    <row r="57" spans="1:12" s="2" customFormat="1" ht="15">
      <c r="A57" s="64" t="s">
        <v>72</v>
      </c>
      <c r="B57" s="74">
        <v>10.65</v>
      </c>
      <c r="C57" s="58">
        <v>10.159</v>
      </c>
      <c r="D57" s="33">
        <f t="shared" si="7"/>
        <v>95.38967136150235</v>
      </c>
      <c r="E57" s="38">
        <v>1.37</v>
      </c>
      <c r="F57" s="126">
        <f t="shared" si="0"/>
        <v>8.789000000000001</v>
      </c>
      <c r="G57" s="30">
        <v>11.431</v>
      </c>
      <c r="H57" s="38">
        <v>0.96</v>
      </c>
      <c r="I57" s="79">
        <f t="shared" si="2"/>
        <v>10.471</v>
      </c>
      <c r="J57" s="58">
        <f t="shared" si="4"/>
        <v>11.25209174131312</v>
      </c>
      <c r="K57" s="38">
        <f t="shared" si="5"/>
        <v>7.007299270072992</v>
      </c>
      <c r="L57" s="57">
        <f t="shared" si="3"/>
        <v>4.244792471240127</v>
      </c>
    </row>
    <row r="58" spans="1:12" s="2" customFormat="1" ht="15">
      <c r="A58" s="64" t="s">
        <v>73</v>
      </c>
      <c r="B58" s="74">
        <v>4.02</v>
      </c>
      <c r="C58" s="58">
        <v>0.8</v>
      </c>
      <c r="D58" s="33">
        <f t="shared" si="7"/>
        <v>19.900497512437816</v>
      </c>
      <c r="E58" s="38"/>
      <c r="F58" s="126">
        <f t="shared" si="0"/>
        <v>0.8</v>
      </c>
      <c r="G58" s="30">
        <v>1</v>
      </c>
      <c r="H58" s="38"/>
      <c r="I58" s="79">
        <f t="shared" si="2"/>
        <v>1</v>
      </c>
      <c r="J58" s="58">
        <f>IF(C58&gt;0,G58/C58*10,"")</f>
        <v>12.5</v>
      </c>
      <c r="K58" s="38">
        <f t="shared" si="5"/>
      </c>
      <c r="L58" s="57"/>
    </row>
    <row r="59" spans="1:12" s="2" customFormat="1" ht="15" hidden="1">
      <c r="A59" s="64" t="s">
        <v>74</v>
      </c>
      <c r="B59" s="74"/>
      <c r="C59" s="58"/>
      <c r="D59" s="33" t="e">
        <f t="shared" si="7"/>
        <v>#DIV/0!</v>
      </c>
      <c r="E59" s="38"/>
      <c r="F59" s="126">
        <f t="shared" si="0"/>
        <v>0</v>
      </c>
      <c r="G59" s="30"/>
      <c r="H59" s="38"/>
      <c r="I59" s="79">
        <f t="shared" si="2"/>
        <v>0</v>
      </c>
      <c r="J59" s="58">
        <f t="shared" si="4"/>
      </c>
      <c r="K59" s="38">
        <f t="shared" si="5"/>
      </c>
      <c r="L59" s="57"/>
    </row>
    <row r="60" spans="1:12" s="2" customFormat="1" ht="15">
      <c r="A60" s="64" t="s">
        <v>35</v>
      </c>
      <c r="B60" s="74">
        <v>0.61</v>
      </c>
      <c r="C60" s="58">
        <v>0.14</v>
      </c>
      <c r="D60" s="33">
        <f t="shared" si="7"/>
        <v>22.95081967213115</v>
      </c>
      <c r="E60" s="38"/>
      <c r="F60" s="126">
        <f t="shared" si="0"/>
        <v>0.14</v>
      </c>
      <c r="G60" s="30">
        <v>0.1</v>
      </c>
      <c r="H60" s="38"/>
      <c r="I60" s="79">
        <f t="shared" si="2"/>
        <v>0.1</v>
      </c>
      <c r="J60" s="58">
        <f t="shared" si="4"/>
        <v>7.142857142857143</v>
      </c>
      <c r="K60" s="38">
        <f t="shared" si="5"/>
      </c>
      <c r="L60" s="57"/>
    </row>
    <row r="61" spans="1:12" s="2" customFormat="1" ht="15" hidden="1">
      <c r="A61" s="64" t="s">
        <v>94</v>
      </c>
      <c r="B61" s="74"/>
      <c r="C61" s="58"/>
      <c r="D61" s="33" t="e">
        <f>C61/B61*100</f>
        <v>#DIV/0!</v>
      </c>
      <c r="E61" s="38"/>
      <c r="F61" s="126">
        <f>C61-E61</f>
        <v>0</v>
      </c>
      <c r="G61" s="30"/>
      <c r="H61" s="38"/>
      <c r="I61" s="79">
        <f>G61-H61</f>
        <v>0</v>
      </c>
      <c r="J61" s="58">
        <f t="shared" si="4"/>
      </c>
      <c r="K61" s="38">
        <f t="shared" si="5"/>
      </c>
      <c r="L61" s="57"/>
    </row>
    <row r="62" spans="1:12" s="2" customFormat="1" ht="15" hidden="1">
      <c r="A62" s="64" t="s">
        <v>36</v>
      </c>
      <c r="B62" s="74"/>
      <c r="C62" s="58"/>
      <c r="D62" s="33" t="e">
        <f t="shared" si="7"/>
        <v>#DIV/0!</v>
      </c>
      <c r="E62" s="38"/>
      <c r="F62" s="126">
        <f t="shared" si="0"/>
        <v>0</v>
      </c>
      <c r="G62" s="30"/>
      <c r="H62" s="38"/>
      <c r="I62" s="79">
        <f t="shared" si="2"/>
        <v>0</v>
      </c>
      <c r="J62" s="58">
        <f t="shared" si="4"/>
      </c>
      <c r="K62" s="38">
        <f t="shared" si="5"/>
      </c>
      <c r="L62" s="57"/>
    </row>
    <row r="63" spans="1:12" s="2" customFormat="1" ht="15">
      <c r="A63" s="64" t="s">
        <v>75</v>
      </c>
      <c r="B63" s="74">
        <v>0.76</v>
      </c>
      <c r="C63" s="58">
        <v>0.168</v>
      </c>
      <c r="D63" s="33">
        <f t="shared" si="7"/>
        <v>22.10526315789474</v>
      </c>
      <c r="E63" s="38"/>
      <c r="F63" s="126">
        <f t="shared" si="0"/>
        <v>0.168</v>
      </c>
      <c r="G63" s="30">
        <v>0.142</v>
      </c>
      <c r="H63" s="38"/>
      <c r="I63" s="79">
        <f t="shared" si="2"/>
        <v>0.142</v>
      </c>
      <c r="J63" s="58">
        <f t="shared" si="4"/>
        <v>8.45238095238095</v>
      </c>
      <c r="K63" s="38">
        <f t="shared" si="5"/>
      </c>
      <c r="L63" s="57"/>
    </row>
    <row r="64" spans="1:12" s="2" customFormat="1" ht="15" hidden="1">
      <c r="A64" s="64" t="s">
        <v>37</v>
      </c>
      <c r="B64" s="74">
        <v>2.73</v>
      </c>
      <c r="C64" s="58"/>
      <c r="D64" s="33">
        <f t="shared" si="7"/>
        <v>0</v>
      </c>
      <c r="E64" s="38"/>
      <c r="F64" s="126">
        <f t="shared" si="0"/>
        <v>0</v>
      </c>
      <c r="G64" s="30"/>
      <c r="H64" s="38"/>
      <c r="I64" s="79">
        <f t="shared" si="2"/>
        <v>0</v>
      </c>
      <c r="J64" s="58">
        <f t="shared" si="4"/>
      </c>
      <c r="K64" s="38">
        <f t="shared" si="5"/>
      </c>
      <c r="L64" s="57"/>
    </row>
    <row r="65" spans="1:12" s="2" customFormat="1" ht="15">
      <c r="A65" s="64" t="s">
        <v>38</v>
      </c>
      <c r="B65" s="74">
        <v>26.89</v>
      </c>
      <c r="C65" s="58">
        <v>10.1</v>
      </c>
      <c r="D65" s="33">
        <f t="shared" si="7"/>
        <v>37.56043138713276</v>
      </c>
      <c r="E65" s="38"/>
      <c r="F65" s="126">
        <f t="shared" si="0"/>
        <v>10.1</v>
      </c>
      <c r="G65" s="30">
        <v>13.2</v>
      </c>
      <c r="H65" s="38"/>
      <c r="I65" s="79">
        <f t="shared" si="2"/>
        <v>13.2</v>
      </c>
      <c r="J65" s="58">
        <f t="shared" si="4"/>
        <v>13.06930693069307</v>
      </c>
      <c r="K65" s="38">
        <f t="shared" si="5"/>
      </c>
      <c r="L65" s="57"/>
    </row>
    <row r="66" spans="1:12" s="2" customFormat="1" ht="15">
      <c r="A66" s="132" t="s">
        <v>39</v>
      </c>
      <c r="B66" s="74">
        <v>25.43</v>
      </c>
      <c r="C66" s="58">
        <v>1.5</v>
      </c>
      <c r="D66" s="33">
        <f t="shared" si="7"/>
        <v>5.898545025560361</v>
      </c>
      <c r="E66" s="38"/>
      <c r="F66" s="126">
        <f t="shared" si="0"/>
        <v>1.5</v>
      </c>
      <c r="G66" s="30">
        <v>2.7</v>
      </c>
      <c r="H66" s="38"/>
      <c r="I66" s="79">
        <f t="shared" si="2"/>
        <v>2.7</v>
      </c>
      <c r="J66" s="58">
        <f t="shared" si="4"/>
        <v>18</v>
      </c>
      <c r="K66" s="38">
        <f t="shared" si="5"/>
      </c>
      <c r="L66" s="57"/>
    </row>
    <row r="67" spans="1:12" s="2" customFormat="1" ht="15">
      <c r="A67" s="132" t="s">
        <v>40</v>
      </c>
      <c r="B67" s="74">
        <v>25.03</v>
      </c>
      <c r="C67" s="137">
        <v>5.7</v>
      </c>
      <c r="D67" s="33">
        <f t="shared" si="7"/>
        <v>22.77267279264882</v>
      </c>
      <c r="E67" s="33">
        <v>0.6</v>
      </c>
      <c r="F67" s="126">
        <f t="shared" si="0"/>
        <v>5.1000000000000005</v>
      </c>
      <c r="G67" s="27">
        <v>9.1</v>
      </c>
      <c r="H67" s="33">
        <v>0.7</v>
      </c>
      <c r="I67" s="79">
        <f t="shared" si="2"/>
        <v>8.4</v>
      </c>
      <c r="J67" s="58">
        <f t="shared" si="4"/>
        <v>15.964912280701753</v>
      </c>
      <c r="K67" s="38">
        <f t="shared" si="5"/>
        <v>11.666666666666668</v>
      </c>
      <c r="L67" s="57">
        <f t="shared" si="3"/>
        <v>4.2982456140350855</v>
      </c>
    </row>
    <row r="68" spans="1:12" s="2" customFormat="1" ht="15">
      <c r="A68" s="64" t="s">
        <v>41</v>
      </c>
      <c r="B68" s="74">
        <v>6.86</v>
      </c>
      <c r="C68" s="58">
        <v>3.923</v>
      </c>
      <c r="D68" s="33">
        <f t="shared" si="7"/>
        <v>57.1865889212828</v>
      </c>
      <c r="E68" s="38">
        <v>0.709</v>
      </c>
      <c r="F68" s="126">
        <f t="shared" si="0"/>
        <v>3.214</v>
      </c>
      <c r="G68" s="30">
        <v>4.554</v>
      </c>
      <c r="H68" s="38">
        <v>0.293</v>
      </c>
      <c r="I68" s="79">
        <f t="shared" si="2"/>
        <v>4.261</v>
      </c>
      <c r="J68" s="58">
        <f t="shared" si="4"/>
        <v>11.60846291103747</v>
      </c>
      <c r="K68" s="38">
        <f t="shared" si="5"/>
        <v>4.132581100141044</v>
      </c>
      <c r="L68" s="57">
        <f t="shared" si="3"/>
        <v>7.475881810896427</v>
      </c>
    </row>
    <row r="69" spans="1:12" s="15" customFormat="1" ht="15.75" hidden="1">
      <c r="A69" s="134" t="s">
        <v>76</v>
      </c>
      <c r="B69" s="73">
        <v>5.6</v>
      </c>
      <c r="C69" s="52">
        <f>SUM(C70:C75)-C73-C74</f>
        <v>0</v>
      </c>
      <c r="D69" s="32">
        <f t="shared" si="7"/>
        <v>0</v>
      </c>
      <c r="E69" s="37">
        <v>0.3</v>
      </c>
      <c r="F69" s="124">
        <f t="shared" si="0"/>
        <v>-0.3</v>
      </c>
      <c r="G69" s="29">
        <f>SUM(G70:G75)-G73-G74</f>
        <v>0</v>
      </c>
      <c r="H69" s="37">
        <v>0.6</v>
      </c>
      <c r="I69" s="77">
        <f t="shared" si="2"/>
        <v>-0.6</v>
      </c>
      <c r="J69" s="52">
        <f t="shared" si="4"/>
      </c>
      <c r="K69" s="37">
        <f t="shared" si="5"/>
        <v>20</v>
      </c>
      <c r="L69" s="56" t="e">
        <f t="shared" si="3"/>
        <v>#VALUE!</v>
      </c>
    </row>
    <row r="70" spans="1:12" s="2" customFormat="1" ht="15" hidden="1">
      <c r="A70" s="64" t="s">
        <v>77</v>
      </c>
      <c r="B70" s="74">
        <v>0.35</v>
      </c>
      <c r="C70" s="58"/>
      <c r="D70" s="33">
        <f t="shared" si="7"/>
        <v>0</v>
      </c>
      <c r="E70" s="38"/>
      <c r="F70" s="126">
        <f t="shared" si="0"/>
        <v>0</v>
      </c>
      <c r="G70" s="30"/>
      <c r="H70" s="38"/>
      <c r="I70" s="79">
        <f t="shared" si="2"/>
        <v>0</v>
      </c>
      <c r="J70" s="58">
        <f t="shared" si="4"/>
      </c>
      <c r="K70" s="38">
        <f t="shared" si="5"/>
      </c>
      <c r="L70" s="57" t="e">
        <f t="shared" si="3"/>
        <v>#VALUE!</v>
      </c>
    </row>
    <row r="71" spans="1:12" s="2" customFormat="1" ht="15" hidden="1">
      <c r="A71" s="64" t="s">
        <v>42</v>
      </c>
      <c r="B71" s="74"/>
      <c r="C71" s="58"/>
      <c r="D71" s="33" t="e">
        <f t="shared" si="7"/>
        <v>#DIV/0!</v>
      </c>
      <c r="E71" s="38"/>
      <c r="F71" s="126">
        <f t="shared" si="0"/>
        <v>0</v>
      </c>
      <c r="G71" s="30"/>
      <c r="H71" s="38"/>
      <c r="I71" s="79">
        <f aca="true" t="shared" si="8" ref="I71:I103">G71-H71</f>
        <v>0</v>
      </c>
      <c r="J71" s="58">
        <f t="shared" si="4"/>
      </c>
      <c r="K71" s="38">
        <f t="shared" si="5"/>
      </c>
      <c r="L71" s="57" t="e">
        <f aca="true" t="shared" si="9" ref="L71:L103">J71-K71</f>
        <v>#VALUE!</v>
      </c>
    </row>
    <row r="72" spans="1:12" s="2" customFormat="1" ht="15" hidden="1">
      <c r="A72" s="64" t="s">
        <v>43</v>
      </c>
      <c r="B72" s="74">
        <v>0.47</v>
      </c>
      <c r="C72" s="58"/>
      <c r="D72" s="33">
        <f t="shared" si="7"/>
        <v>0</v>
      </c>
      <c r="E72" s="38"/>
      <c r="F72" s="126">
        <f aca="true" t="shared" si="10" ref="F72:F103">C72-E72</f>
        <v>0</v>
      </c>
      <c r="G72" s="30"/>
      <c r="H72" s="38"/>
      <c r="I72" s="79">
        <f t="shared" si="8"/>
        <v>0</v>
      </c>
      <c r="J72" s="58">
        <f aca="true" t="shared" si="11" ref="J72:J103">IF(C72&gt;0,G72/C72*10,"")</f>
      </c>
      <c r="K72" s="38">
        <f aca="true" t="shared" si="12" ref="K72:K103">IF(E72&gt;0,H72/E72*10,"")</f>
      </c>
      <c r="L72" s="57" t="e">
        <f t="shared" si="9"/>
        <v>#VALUE!</v>
      </c>
    </row>
    <row r="73" spans="1:12" s="2" customFormat="1" ht="15" hidden="1">
      <c r="A73" s="64" t="s">
        <v>78</v>
      </c>
      <c r="B73" s="74">
        <v>0.47</v>
      </c>
      <c r="C73" s="58"/>
      <c r="D73" s="33">
        <f t="shared" si="7"/>
        <v>0</v>
      </c>
      <c r="E73" s="38"/>
      <c r="F73" s="126">
        <f t="shared" si="10"/>
        <v>0</v>
      </c>
      <c r="G73" s="30"/>
      <c r="H73" s="38"/>
      <c r="I73" s="79">
        <f t="shared" si="8"/>
        <v>0</v>
      </c>
      <c r="J73" s="58">
        <f t="shared" si="11"/>
      </c>
      <c r="K73" s="38">
        <f t="shared" si="12"/>
      </c>
      <c r="L73" s="57" t="e">
        <f t="shared" si="9"/>
        <v>#VALUE!</v>
      </c>
    </row>
    <row r="74" spans="1:12" s="2" customFormat="1" ht="15" hidden="1">
      <c r="A74" s="64" t="s">
        <v>79</v>
      </c>
      <c r="B74" s="74"/>
      <c r="C74" s="58"/>
      <c r="D74" s="33" t="e">
        <f t="shared" si="7"/>
        <v>#DIV/0!</v>
      </c>
      <c r="E74" s="38"/>
      <c r="F74" s="126">
        <f t="shared" si="10"/>
        <v>0</v>
      </c>
      <c r="G74" s="30"/>
      <c r="H74" s="38"/>
      <c r="I74" s="79">
        <f t="shared" si="8"/>
        <v>0</v>
      </c>
      <c r="J74" s="58">
        <f t="shared" si="11"/>
      </c>
      <c r="K74" s="38">
        <f t="shared" si="12"/>
      </c>
      <c r="L74" s="57" t="e">
        <f t="shared" si="9"/>
        <v>#VALUE!</v>
      </c>
    </row>
    <row r="75" spans="1:12" s="2" customFormat="1" ht="15" hidden="1">
      <c r="A75" s="64" t="s">
        <v>44</v>
      </c>
      <c r="B75" s="74">
        <v>4.78</v>
      </c>
      <c r="C75" s="58"/>
      <c r="D75" s="33">
        <f t="shared" si="7"/>
        <v>0</v>
      </c>
      <c r="E75" s="38">
        <v>0.3</v>
      </c>
      <c r="F75" s="126">
        <f t="shared" si="10"/>
        <v>-0.3</v>
      </c>
      <c r="G75" s="30"/>
      <c r="H75" s="38">
        <v>0.6</v>
      </c>
      <c r="I75" s="79">
        <f t="shared" si="8"/>
        <v>-0.6</v>
      </c>
      <c r="J75" s="58">
        <f t="shared" si="11"/>
      </c>
      <c r="K75" s="38">
        <f t="shared" si="12"/>
        <v>20</v>
      </c>
      <c r="L75" s="57" t="e">
        <f t="shared" si="9"/>
        <v>#VALUE!</v>
      </c>
    </row>
    <row r="76" spans="1:12" s="15" customFormat="1" ht="15.75">
      <c r="A76" s="134" t="s">
        <v>45</v>
      </c>
      <c r="B76" s="73">
        <v>151.74</v>
      </c>
      <c r="C76" s="52">
        <f>SUM(C77:C92)-C83-C84-C92</f>
        <v>6.3999999999999995</v>
      </c>
      <c r="D76" s="32">
        <f t="shared" si="7"/>
        <v>4.217740872545142</v>
      </c>
      <c r="E76" s="37">
        <v>1.976</v>
      </c>
      <c r="F76" s="124">
        <f t="shared" si="10"/>
        <v>4.4239999999999995</v>
      </c>
      <c r="G76" s="29">
        <f>SUM(G77:G92)-G83-G84-G92</f>
        <v>8.75</v>
      </c>
      <c r="H76" s="37">
        <v>1.6019999999999999</v>
      </c>
      <c r="I76" s="77">
        <f t="shared" si="8"/>
        <v>7.148</v>
      </c>
      <c r="J76" s="52">
        <f t="shared" si="11"/>
        <v>13.671875000000002</v>
      </c>
      <c r="K76" s="37">
        <f t="shared" si="12"/>
        <v>8.107287449392711</v>
      </c>
      <c r="L76" s="56">
        <f t="shared" si="9"/>
        <v>5.564587550607291</v>
      </c>
    </row>
    <row r="77" spans="1:12" s="2" customFormat="1" ht="15" hidden="1">
      <c r="A77" s="64" t="s">
        <v>80</v>
      </c>
      <c r="B77" s="74"/>
      <c r="C77" s="58"/>
      <c r="D77" s="33" t="e">
        <f t="shared" si="7"/>
        <v>#DIV/0!</v>
      </c>
      <c r="E77" s="38"/>
      <c r="F77" s="126">
        <f t="shared" si="10"/>
        <v>0</v>
      </c>
      <c r="G77" s="30"/>
      <c r="H77" s="38"/>
      <c r="I77" s="79">
        <f t="shared" si="8"/>
        <v>0</v>
      </c>
      <c r="J77" s="58">
        <f t="shared" si="11"/>
      </c>
      <c r="K77" s="38">
        <f t="shared" si="12"/>
      </c>
      <c r="L77" s="57" t="e">
        <f t="shared" si="9"/>
        <v>#VALUE!</v>
      </c>
    </row>
    <row r="78" spans="1:12" s="2" customFormat="1" ht="15" hidden="1">
      <c r="A78" s="64" t="s">
        <v>81</v>
      </c>
      <c r="B78" s="74"/>
      <c r="C78" s="58"/>
      <c r="D78" s="33" t="e">
        <f t="shared" si="7"/>
        <v>#DIV/0!</v>
      </c>
      <c r="E78" s="38"/>
      <c r="F78" s="126">
        <f t="shared" si="10"/>
        <v>0</v>
      </c>
      <c r="G78" s="30"/>
      <c r="H78" s="38"/>
      <c r="I78" s="79">
        <f t="shared" si="8"/>
        <v>0</v>
      </c>
      <c r="J78" s="58">
        <f t="shared" si="11"/>
      </c>
      <c r="K78" s="38">
        <f t="shared" si="12"/>
      </c>
      <c r="L78" s="57" t="e">
        <f t="shared" si="9"/>
        <v>#VALUE!</v>
      </c>
    </row>
    <row r="79" spans="1:12" s="2" customFormat="1" ht="15" hidden="1">
      <c r="A79" s="64" t="s">
        <v>82</v>
      </c>
      <c r="B79" s="74"/>
      <c r="C79" s="58"/>
      <c r="D79" s="33" t="e">
        <f t="shared" si="7"/>
        <v>#DIV/0!</v>
      </c>
      <c r="E79" s="38"/>
      <c r="F79" s="126">
        <f t="shared" si="10"/>
        <v>0</v>
      </c>
      <c r="G79" s="30"/>
      <c r="H79" s="38"/>
      <c r="I79" s="79">
        <f t="shared" si="8"/>
        <v>0</v>
      </c>
      <c r="J79" s="58">
        <f t="shared" si="11"/>
      </c>
      <c r="K79" s="38">
        <f t="shared" si="12"/>
      </c>
      <c r="L79" s="57" t="e">
        <f t="shared" si="9"/>
        <v>#VALUE!</v>
      </c>
    </row>
    <row r="80" spans="1:12" s="2" customFormat="1" ht="15" hidden="1">
      <c r="A80" s="64" t="s">
        <v>83</v>
      </c>
      <c r="B80" s="74">
        <v>0.38</v>
      </c>
      <c r="C80" s="58"/>
      <c r="D80" s="33">
        <f t="shared" si="7"/>
        <v>0</v>
      </c>
      <c r="E80" s="38"/>
      <c r="F80" s="126">
        <f t="shared" si="10"/>
        <v>0</v>
      </c>
      <c r="G80" s="30"/>
      <c r="H80" s="38"/>
      <c r="I80" s="79">
        <f t="shared" si="8"/>
        <v>0</v>
      </c>
      <c r="J80" s="58">
        <f t="shared" si="11"/>
      </c>
      <c r="K80" s="38">
        <f t="shared" si="12"/>
      </c>
      <c r="L80" s="57" t="e">
        <f t="shared" si="9"/>
        <v>#VALUE!</v>
      </c>
    </row>
    <row r="81" spans="1:12" s="2" customFormat="1" ht="15">
      <c r="A81" s="64" t="s">
        <v>46</v>
      </c>
      <c r="B81" s="74">
        <v>115.29</v>
      </c>
      <c r="C81" s="58">
        <v>6.3</v>
      </c>
      <c r="D81" s="33">
        <f t="shared" si="7"/>
        <v>5.46448087431694</v>
      </c>
      <c r="E81" s="38"/>
      <c r="F81" s="126">
        <f t="shared" si="10"/>
        <v>6.3</v>
      </c>
      <c r="G81" s="30">
        <v>8.7</v>
      </c>
      <c r="H81" s="38"/>
      <c r="I81" s="79">
        <f t="shared" si="8"/>
        <v>8.7</v>
      </c>
      <c r="J81" s="58">
        <f t="shared" si="11"/>
        <v>13.80952380952381</v>
      </c>
      <c r="K81" s="38">
        <f t="shared" si="12"/>
      </c>
      <c r="L81" s="57"/>
    </row>
    <row r="82" spans="1:12" s="2" customFormat="1" ht="15">
      <c r="A82" s="65" t="s">
        <v>47</v>
      </c>
      <c r="B82" s="80">
        <v>5.56</v>
      </c>
      <c r="C82" s="59">
        <v>0.1</v>
      </c>
      <c r="D82" s="81">
        <f t="shared" si="7"/>
        <v>1.798561151079137</v>
      </c>
      <c r="E82" s="41">
        <v>0.3</v>
      </c>
      <c r="F82" s="148">
        <f t="shared" si="10"/>
        <v>-0.19999999999999998</v>
      </c>
      <c r="G82" s="39">
        <v>0.05</v>
      </c>
      <c r="H82" s="41">
        <v>0.29</v>
      </c>
      <c r="I82" s="82">
        <f t="shared" si="8"/>
        <v>-0.24</v>
      </c>
      <c r="J82" s="59">
        <f t="shared" si="11"/>
        <v>5</v>
      </c>
      <c r="K82" s="41">
        <f t="shared" si="12"/>
        <v>9.666666666666666</v>
      </c>
      <c r="L82" s="98">
        <f t="shared" si="9"/>
        <v>-4.666666666666666</v>
      </c>
    </row>
    <row r="83" spans="1:12" s="2" customFormat="1" ht="15" hidden="1">
      <c r="A83" s="173" t="s">
        <v>84</v>
      </c>
      <c r="B83" s="104"/>
      <c r="C83" s="114"/>
      <c r="D83" s="110" t="e">
        <f t="shared" si="7"/>
        <v>#DIV/0!</v>
      </c>
      <c r="E83" s="107"/>
      <c r="F83" s="157">
        <f t="shared" si="10"/>
        <v>0</v>
      </c>
      <c r="G83" s="105"/>
      <c r="H83" s="107"/>
      <c r="I83" s="111">
        <f t="shared" si="8"/>
        <v>0</v>
      </c>
      <c r="J83" s="114">
        <f t="shared" si="11"/>
      </c>
      <c r="K83" s="107">
        <f t="shared" si="12"/>
      </c>
      <c r="L83" s="97" t="e">
        <f t="shared" si="9"/>
        <v>#VALUE!</v>
      </c>
    </row>
    <row r="84" spans="1:12" s="2" customFormat="1" ht="15" hidden="1">
      <c r="A84" s="64" t="s">
        <v>85</v>
      </c>
      <c r="B84" s="74"/>
      <c r="C84" s="58"/>
      <c r="D84" s="33" t="e">
        <f t="shared" si="7"/>
        <v>#DIV/0!</v>
      </c>
      <c r="E84" s="38"/>
      <c r="F84" s="126">
        <f t="shared" si="10"/>
        <v>0</v>
      </c>
      <c r="G84" s="30"/>
      <c r="H84" s="38"/>
      <c r="I84" s="79">
        <f t="shared" si="8"/>
        <v>0</v>
      </c>
      <c r="J84" s="58">
        <f t="shared" si="11"/>
      </c>
      <c r="K84" s="38">
        <f t="shared" si="12"/>
      </c>
      <c r="L84" s="57" t="e">
        <f t="shared" si="9"/>
        <v>#VALUE!</v>
      </c>
    </row>
    <row r="85" spans="1:12" s="2" customFormat="1" ht="15" hidden="1">
      <c r="A85" s="64" t="s">
        <v>48</v>
      </c>
      <c r="B85" s="74">
        <v>0</v>
      </c>
      <c r="C85" s="58"/>
      <c r="D85" s="33" t="e">
        <f t="shared" si="7"/>
        <v>#DIV/0!</v>
      </c>
      <c r="E85" s="38"/>
      <c r="F85" s="126">
        <f t="shared" si="10"/>
        <v>0</v>
      </c>
      <c r="G85" s="30"/>
      <c r="H85" s="38"/>
      <c r="I85" s="79">
        <f t="shared" si="8"/>
        <v>0</v>
      </c>
      <c r="J85" s="58">
        <f t="shared" si="11"/>
      </c>
      <c r="K85" s="38">
        <f t="shared" si="12"/>
      </c>
      <c r="L85" s="57" t="e">
        <f t="shared" si="9"/>
        <v>#VALUE!</v>
      </c>
    </row>
    <row r="86" spans="1:12" s="2" customFormat="1" ht="15" hidden="1">
      <c r="A86" s="64" t="s">
        <v>86</v>
      </c>
      <c r="B86" s="74"/>
      <c r="C86" s="58"/>
      <c r="D86" s="33" t="e">
        <f t="shared" si="7"/>
        <v>#DIV/0!</v>
      </c>
      <c r="E86" s="38"/>
      <c r="F86" s="126">
        <f t="shared" si="10"/>
        <v>0</v>
      </c>
      <c r="G86" s="30"/>
      <c r="H86" s="38"/>
      <c r="I86" s="79">
        <f t="shared" si="8"/>
        <v>0</v>
      </c>
      <c r="J86" s="58">
        <f t="shared" si="11"/>
      </c>
      <c r="K86" s="38">
        <f t="shared" si="12"/>
      </c>
      <c r="L86" s="57" t="e">
        <f t="shared" si="9"/>
        <v>#VALUE!</v>
      </c>
    </row>
    <row r="87" spans="1:12" s="2" customFormat="1" ht="15" hidden="1">
      <c r="A87" s="64" t="s">
        <v>49</v>
      </c>
      <c r="B87" s="74">
        <v>6.02</v>
      </c>
      <c r="C87" s="58"/>
      <c r="D87" s="33">
        <f t="shared" si="7"/>
        <v>0</v>
      </c>
      <c r="E87" s="38"/>
      <c r="F87" s="126">
        <f t="shared" si="10"/>
        <v>0</v>
      </c>
      <c r="G87" s="30"/>
      <c r="H87" s="38"/>
      <c r="I87" s="79">
        <f t="shared" si="8"/>
        <v>0</v>
      </c>
      <c r="J87" s="58">
        <f t="shared" si="11"/>
      </c>
      <c r="K87" s="38">
        <f t="shared" si="12"/>
      </c>
      <c r="L87" s="57" t="e">
        <f t="shared" si="9"/>
        <v>#VALUE!</v>
      </c>
    </row>
    <row r="88" spans="1:12" s="2" customFormat="1" ht="15" hidden="1">
      <c r="A88" s="64" t="s">
        <v>50</v>
      </c>
      <c r="B88" s="74">
        <v>12.25</v>
      </c>
      <c r="C88" s="58"/>
      <c r="D88" s="33">
        <f t="shared" si="7"/>
        <v>0</v>
      </c>
      <c r="E88" s="38">
        <v>0.106</v>
      </c>
      <c r="F88" s="126">
        <f t="shared" si="10"/>
        <v>-0.106</v>
      </c>
      <c r="G88" s="30"/>
      <c r="H88" s="38">
        <v>0.152</v>
      </c>
      <c r="I88" s="79">
        <f t="shared" si="8"/>
        <v>-0.152</v>
      </c>
      <c r="J88" s="58">
        <f t="shared" si="11"/>
      </c>
      <c r="K88" s="38">
        <f t="shared" si="12"/>
        <v>14.339622641509433</v>
      </c>
      <c r="L88" s="57" t="e">
        <f t="shared" si="9"/>
        <v>#VALUE!</v>
      </c>
    </row>
    <row r="89" spans="1:12" s="2" customFormat="1" ht="15" hidden="1">
      <c r="A89" s="64" t="s">
        <v>51</v>
      </c>
      <c r="B89" s="74">
        <v>10.77</v>
      </c>
      <c r="C89" s="58"/>
      <c r="D89" s="33">
        <f t="shared" si="7"/>
        <v>0</v>
      </c>
      <c r="E89" s="38">
        <v>1.57</v>
      </c>
      <c r="F89" s="126">
        <f t="shared" si="10"/>
        <v>-1.57</v>
      </c>
      <c r="G89" s="30"/>
      <c r="H89" s="38">
        <v>1.16</v>
      </c>
      <c r="I89" s="79">
        <f t="shared" si="8"/>
        <v>-1.16</v>
      </c>
      <c r="J89" s="58">
        <f t="shared" si="11"/>
      </c>
      <c r="K89" s="38">
        <f t="shared" si="12"/>
        <v>7.388535031847133</v>
      </c>
      <c r="L89" s="57" t="e">
        <f t="shared" si="9"/>
        <v>#VALUE!</v>
      </c>
    </row>
    <row r="90" spans="1:12" s="2" customFormat="1" ht="15" hidden="1">
      <c r="A90" s="132" t="s">
        <v>52</v>
      </c>
      <c r="B90" s="74">
        <v>0.58</v>
      </c>
      <c r="C90" s="58"/>
      <c r="D90" s="33">
        <f t="shared" si="7"/>
        <v>0</v>
      </c>
      <c r="E90" s="38"/>
      <c r="F90" s="126">
        <f t="shared" si="10"/>
        <v>0</v>
      </c>
      <c r="G90" s="30"/>
      <c r="H90" s="38"/>
      <c r="I90" s="79">
        <f t="shared" si="8"/>
        <v>0</v>
      </c>
      <c r="J90" s="58">
        <f t="shared" si="11"/>
      </c>
      <c r="K90" s="38">
        <f t="shared" si="12"/>
      </c>
      <c r="L90" s="57" t="e">
        <f t="shared" si="9"/>
        <v>#VALUE!</v>
      </c>
    </row>
    <row r="91" spans="1:12" s="2" customFormat="1" ht="15" hidden="1">
      <c r="A91" s="64" t="s">
        <v>97</v>
      </c>
      <c r="B91" s="74">
        <v>0.89</v>
      </c>
      <c r="C91" s="58"/>
      <c r="D91" s="33">
        <f t="shared" si="7"/>
        <v>0</v>
      </c>
      <c r="E91" s="38"/>
      <c r="F91" s="126">
        <f t="shared" si="10"/>
        <v>0</v>
      </c>
      <c r="G91" s="30"/>
      <c r="H91" s="38"/>
      <c r="I91" s="79">
        <f t="shared" si="8"/>
        <v>0</v>
      </c>
      <c r="J91" s="58">
        <f t="shared" si="11"/>
      </c>
      <c r="K91" s="38">
        <f t="shared" si="12"/>
      </c>
      <c r="L91" s="57" t="e">
        <f t="shared" si="9"/>
        <v>#VALUE!</v>
      </c>
    </row>
    <row r="92" spans="1:12" s="2" customFormat="1" ht="15" hidden="1">
      <c r="A92" s="64" t="s">
        <v>87</v>
      </c>
      <c r="B92" s="74"/>
      <c r="C92" s="58"/>
      <c r="D92" s="33" t="e">
        <f t="shared" si="7"/>
        <v>#DIV/0!</v>
      </c>
      <c r="E92" s="38"/>
      <c r="F92" s="126">
        <f t="shared" si="10"/>
        <v>0</v>
      </c>
      <c r="G92" s="30"/>
      <c r="H92" s="38"/>
      <c r="I92" s="79">
        <f t="shared" si="8"/>
        <v>0</v>
      </c>
      <c r="J92" s="58">
        <f t="shared" si="11"/>
      </c>
      <c r="K92" s="38">
        <f t="shared" si="12"/>
      </c>
      <c r="L92" s="57" t="e">
        <f t="shared" si="9"/>
        <v>#VALUE!</v>
      </c>
    </row>
    <row r="93" spans="1:12" s="15" customFormat="1" ht="15.75" hidden="1">
      <c r="A93" s="134" t="s">
        <v>53</v>
      </c>
      <c r="B93" s="73">
        <v>1483.15</v>
      </c>
      <c r="C93" s="52">
        <f>SUM(C94:C103)-C99</f>
        <v>0</v>
      </c>
      <c r="D93" s="32">
        <f t="shared" si="7"/>
        <v>0</v>
      </c>
      <c r="E93" s="37">
        <v>1</v>
      </c>
      <c r="F93" s="124">
        <f t="shared" si="10"/>
        <v>-1</v>
      </c>
      <c r="G93" s="29">
        <f>SUM(G94:G103)-G99</f>
        <v>0</v>
      </c>
      <c r="H93" s="37">
        <v>1</v>
      </c>
      <c r="I93" s="77">
        <f t="shared" si="8"/>
        <v>-1</v>
      </c>
      <c r="J93" s="52">
        <f t="shared" si="11"/>
      </c>
      <c r="K93" s="37">
        <f t="shared" si="12"/>
        <v>10</v>
      </c>
      <c r="L93" s="56" t="e">
        <f t="shared" si="9"/>
        <v>#VALUE!</v>
      </c>
    </row>
    <row r="94" spans="1:12" s="2" customFormat="1" ht="15" hidden="1">
      <c r="A94" s="64" t="s">
        <v>88</v>
      </c>
      <c r="B94" s="74"/>
      <c r="C94" s="58"/>
      <c r="D94" s="33" t="e">
        <f t="shared" si="7"/>
        <v>#DIV/0!</v>
      </c>
      <c r="E94" s="38"/>
      <c r="F94" s="126">
        <f t="shared" si="10"/>
        <v>0</v>
      </c>
      <c r="G94" s="30"/>
      <c r="H94" s="38"/>
      <c r="I94" s="79">
        <f t="shared" si="8"/>
        <v>0</v>
      </c>
      <c r="J94" s="58">
        <f t="shared" si="11"/>
      </c>
      <c r="K94" s="38">
        <f t="shared" si="12"/>
      </c>
      <c r="L94" s="57" t="e">
        <f t="shared" si="9"/>
        <v>#VALUE!</v>
      </c>
    </row>
    <row r="95" spans="1:12" s="2" customFormat="1" ht="15" hidden="1">
      <c r="A95" s="64" t="s">
        <v>54</v>
      </c>
      <c r="B95" s="74">
        <v>304.94</v>
      </c>
      <c r="C95" s="58"/>
      <c r="D95" s="33">
        <f t="shared" si="7"/>
        <v>0</v>
      </c>
      <c r="E95" s="38">
        <v>1</v>
      </c>
      <c r="F95" s="126">
        <f t="shared" si="10"/>
        <v>-1</v>
      </c>
      <c r="G95" s="30"/>
      <c r="H95" s="38">
        <v>1</v>
      </c>
      <c r="I95" s="79">
        <f t="shared" si="8"/>
        <v>-1</v>
      </c>
      <c r="J95" s="58">
        <f t="shared" si="11"/>
      </c>
      <c r="K95" s="38">
        <f t="shared" si="12"/>
        <v>10</v>
      </c>
      <c r="L95" s="57" t="e">
        <f t="shared" si="9"/>
        <v>#VALUE!</v>
      </c>
    </row>
    <row r="96" spans="1:12" s="2" customFormat="1" ht="15" hidden="1">
      <c r="A96" s="64" t="s">
        <v>55</v>
      </c>
      <c r="B96" s="74">
        <v>43.42</v>
      </c>
      <c r="C96" s="58"/>
      <c r="D96" s="33">
        <f t="shared" si="7"/>
        <v>0</v>
      </c>
      <c r="E96" s="38"/>
      <c r="F96" s="126">
        <f t="shared" si="10"/>
        <v>0</v>
      </c>
      <c r="G96" s="30"/>
      <c r="H96" s="38"/>
      <c r="I96" s="79">
        <f t="shared" si="8"/>
        <v>0</v>
      </c>
      <c r="J96" s="58">
        <f t="shared" si="11"/>
      </c>
      <c r="K96" s="38">
        <f t="shared" si="12"/>
      </c>
      <c r="L96" s="57" t="e">
        <f t="shared" si="9"/>
        <v>#VALUE!</v>
      </c>
    </row>
    <row r="97" spans="1:12" s="2" customFormat="1" ht="15" hidden="1">
      <c r="A97" s="64" t="s">
        <v>56</v>
      </c>
      <c r="B97" s="74">
        <v>985.97</v>
      </c>
      <c r="C97" s="58"/>
      <c r="D97" s="33">
        <f t="shared" si="7"/>
        <v>0</v>
      </c>
      <c r="E97" s="38"/>
      <c r="F97" s="126">
        <f t="shared" si="10"/>
        <v>0</v>
      </c>
      <c r="G97" s="30"/>
      <c r="H97" s="38"/>
      <c r="I97" s="79">
        <f t="shared" si="8"/>
        <v>0</v>
      </c>
      <c r="J97" s="58">
        <f t="shared" si="11"/>
      </c>
      <c r="K97" s="38">
        <f t="shared" si="12"/>
      </c>
      <c r="L97" s="57" t="e">
        <f t="shared" si="9"/>
        <v>#VALUE!</v>
      </c>
    </row>
    <row r="98" spans="1:12" s="2" customFormat="1" ht="15" hidden="1">
      <c r="A98" s="64" t="s">
        <v>57</v>
      </c>
      <c r="B98" s="74"/>
      <c r="C98" s="58"/>
      <c r="D98" s="33" t="e">
        <f t="shared" si="7"/>
        <v>#DIV/0!</v>
      </c>
      <c r="E98" s="38"/>
      <c r="F98" s="126">
        <f t="shared" si="10"/>
        <v>0</v>
      </c>
      <c r="G98" s="30"/>
      <c r="H98" s="38"/>
      <c r="I98" s="79">
        <f t="shared" si="8"/>
        <v>0</v>
      </c>
      <c r="J98" s="58">
        <f t="shared" si="11"/>
      </c>
      <c r="K98" s="38">
        <f t="shared" si="12"/>
      </c>
      <c r="L98" s="57" t="e">
        <f t="shared" si="9"/>
        <v>#VALUE!</v>
      </c>
    </row>
    <row r="99" spans="1:12" s="2" customFormat="1" ht="15" hidden="1">
      <c r="A99" s="64" t="s">
        <v>89</v>
      </c>
      <c r="B99" s="74"/>
      <c r="C99" s="58"/>
      <c r="D99" s="33" t="e">
        <f t="shared" si="7"/>
        <v>#DIV/0!</v>
      </c>
      <c r="E99" s="38"/>
      <c r="F99" s="126">
        <f t="shared" si="10"/>
        <v>0</v>
      </c>
      <c r="G99" s="30"/>
      <c r="H99" s="38"/>
      <c r="I99" s="79">
        <f t="shared" si="8"/>
        <v>0</v>
      </c>
      <c r="J99" s="58">
        <f t="shared" si="11"/>
      </c>
      <c r="K99" s="38">
        <f t="shared" si="12"/>
      </c>
      <c r="L99" s="57" t="e">
        <f t="shared" si="9"/>
        <v>#VALUE!</v>
      </c>
    </row>
    <row r="100" spans="1:12" s="2" customFormat="1" ht="15" hidden="1">
      <c r="A100" s="64" t="s">
        <v>58</v>
      </c>
      <c r="B100" s="74"/>
      <c r="C100" s="58"/>
      <c r="D100" s="33" t="e">
        <f t="shared" si="7"/>
        <v>#DIV/0!</v>
      </c>
      <c r="E100" s="38"/>
      <c r="F100" s="126">
        <f t="shared" si="10"/>
        <v>0</v>
      </c>
      <c r="G100" s="30"/>
      <c r="H100" s="38"/>
      <c r="I100" s="79">
        <f t="shared" si="8"/>
        <v>0</v>
      </c>
      <c r="J100" s="58">
        <f t="shared" si="11"/>
      </c>
      <c r="K100" s="38">
        <f t="shared" si="12"/>
      </c>
      <c r="L100" s="57" t="e">
        <f t="shared" si="9"/>
        <v>#VALUE!</v>
      </c>
    </row>
    <row r="101" spans="1:12" s="2" customFormat="1" ht="15" hidden="1">
      <c r="A101" s="64" t="s">
        <v>59</v>
      </c>
      <c r="B101" s="74"/>
      <c r="C101" s="58"/>
      <c r="D101" s="33" t="e">
        <f t="shared" si="7"/>
        <v>#DIV/0!</v>
      </c>
      <c r="E101" s="38"/>
      <c r="F101" s="126">
        <f t="shared" si="10"/>
        <v>0</v>
      </c>
      <c r="G101" s="30"/>
      <c r="H101" s="38"/>
      <c r="I101" s="79">
        <f t="shared" si="8"/>
        <v>0</v>
      </c>
      <c r="J101" s="58">
        <f t="shared" si="11"/>
      </c>
      <c r="K101" s="38">
        <f t="shared" si="12"/>
      </c>
      <c r="L101" s="57" t="e">
        <f t="shared" si="9"/>
        <v>#VALUE!</v>
      </c>
    </row>
    <row r="102" spans="1:12" s="2" customFormat="1" ht="15" hidden="1">
      <c r="A102" s="65" t="s">
        <v>90</v>
      </c>
      <c r="B102" s="80">
        <v>148.81</v>
      </c>
      <c r="C102" s="59"/>
      <c r="D102" s="81">
        <f t="shared" si="7"/>
        <v>0</v>
      </c>
      <c r="E102" s="41"/>
      <c r="F102" s="148">
        <f t="shared" si="10"/>
        <v>0</v>
      </c>
      <c r="G102" s="39"/>
      <c r="H102" s="41"/>
      <c r="I102" s="82">
        <f t="shared" si="8"/>
        <v>0</v>
      </c>
      <c r="J102" s="59">
        <f t="shared" si="11"/>
      </c>
      <c r="K102" s="41">
        <f t="shared" si="12"/>
      </c>
      <c r="L102" s="98" t="e">
        <f t="shared" si="9"/>
        <v>#VALUE!</v>
      </c>
    </row>
    <row r="103" spans="1:12" s="2" customFormat="1" ht="15" hidden="1">
      <c r="A103" s="187" t="s">
        <v>91</v>
      </c>
      <c r="B103" s="143"/>
      <c r="C103" s="142"/>
      <c r="D103" s="143" t="e">
        <f t="shared" si="7"/>
        <v>#DIV/0!</v>
      </c>
      <c r="E103" s="142"/>
      <c r="F103" s="188">
        <f t="shared" si="10"/>
        <v>0</v>
      </c>
      <c r="G103" s="142"/>
      <c r="H103" s="142"/>
      <c r="I103" s="143">
        <f t="shared" si="8"/>
        <v>0</v>
      </c>
      <c r="J103" s="142">
        <f t="shared" si="11"/>
      </c>
      <c r="K103" s="142">
        <f t="shared" si="12"/>
      </c>
      <c r="L103" s="189" t="e">
        <f t="shared" si="9"/>
        <v>#VALUE!</v>
      </c>
    </row>
    <row r="104" ht="15" hidden="1"/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5" customFormat="1" ht="15">
      <c r="A115" s="4"/>
      <c r="B115" s="4"/>
      <c r="G115" s="2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7" s="7" customFormat="1" ht="15">
      <c r="A144" s="4"/>
      <c r="B144" s="4"/>
      <c r="G144" s="8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2" s="8" customFormat="1" ht="15">
      <c r="A148" s="6"/>
      <c r="B148" s="6"/>
    </row>
    <row r="149" spans="1:4" s="8" customFormat="1" ht="15">
      <c r="A149" s="6"/>
      <c r="B149" s="196"/>
      <c r="C149" s="196"/>
      <c r="D149" s="196"/>
    </row>
    <row r="150" spans="1:2" s="8" customFormat="1" ht="15.75">
      <c r="A150" s="21"/>
      <c r="B150" s="6"/>
    </row>
    <row r="151" spans="1:4" s="8" customFormat="1" ht="15">
      <c r="A151" s="6"/>
      <c r="B151" s="196"/>
      <c r="C151" s="196"/>
      <c r="D151" s="19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8" customFormat="1" ht="15">
      <c r="A191" s="6"/>
      <c r="B191" s="6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15">
      <c r="A227" s="22"/>
      <c r="B227" s="22"/>
    </row>
    <row r="228" spans="1:2" s="10" customFormat="1" ht="0.75" customHeight="1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pans="1:2" s="10" customFormat="1" ht="15">
      <c r="A265" s="22"/>
      <c r="B265" s="22"/>
    </row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  <row r="390" s="10" customFormat="1" ht="15"/>
  </sheetData>
  <sheetProtection/>
  <mergeCells count="8">
    <mergeCell ref="B149:D149"/>
    <mergeCell ref="B151:D151"/>
    <mergeCell ref="A1:L1"/>
    <mergeCell ref="A4:A5"/>
    <mergeCell ref="B4:B5"/>
    <mergeCell ref="C4:F4"/>
    <mergeCell ref="G4:I4"/>
    <mergeCell ref="J4:L4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0" sqref="Q20"/>
    </sheetView>
  </sheetViews>
  <sheetFormatPr defaultColWidth="9.00390625" defaultRowHeight="12.75"/>
  <cols>
    <col min="1" max="1" width="31.875" style="9" customWidth="1"/>
    <col min="2" max="2" width="14.875" style="9" customWidth="1"/>
    <col min="3" max="3" width="10.75390625" style="9" customWidth="1"/>
    <col min="4" max="4" width="11.375" style="9" customWidth="1"/>
    <col min="5" max="6" width="10.75390625" style="9" customWidth="1"/>
    <col min="7" max="7" width="10.75390625" style="10" customWidth="1"/>
    <col min="8" max="12" width="10.75390625" style="9" customWidth="1"/>
    <col min="13" max="13" width="4.375" style="9" bestFit="1" customWidth="1"/>
    <col min="14" max="14" width="11.125" style="9" hidden="1" customWidth="1"/>
    <col min="15" max="15" width="9.625" style="9" bestFit="1" customWidth="1"/>
    <col min="16" max="16384" width="9.125" style="9" customWidth="1"/>
  </cols>
  <sheetData>
    <row r="1" spans="1:12" ht="16.5" customHeight="1">
      <c r="A1" s="205" t="s">
        <v>140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6.5" customHeight="1">
      <c r="A2" s="11" t="str">
        <f>зерноск!A2</f>
        <v>по состоянию на 18 сентября 2018 года</v>
      </c>
      <c r="B2" s="3"/>
      <c r="C2" s="12"/>
      <c r="D2" s="12"/>
      <c r="E2" s="12"/>
      <c r="F2" s="12"/>
      <c r="G2" s="12"/>
      <c r="H2" s="12"/>
      <c r="I2" s="12"/>
      <c r="J2" s="13"/>
      <c r="K2" s="13"/>
      <c r="L2" s="13"/>
    </row>
    <row r="3" spans="1:12" s="10" customFormat="1" ht="23.25" customHeight="1">
      <c r="A3" s="203" t="s">
        <v>1</v>
      </c>
      <c r="B3" s="197" t="s">
        <v>114</v>
      </c>
      <c r="C3" s="201" t="s">
        <v>96</v>
      </c>
      <c r="D3" s="197"/>
      <c r="E3" s="199"/>
      <c r="F3" s="202"/>
      <c r="G3" s="197" t="s">
        <v>60</v>
      </c>
      <c r="H3" s="199"/>
      <c r="I3" s="199"/>
      <c r="J3" s="206" t="s">
        <v>0</v>
      </c>
      <c r="K3" s="200"/>
      <c r="L3" s="200"/>
    </row>
    <row r="4" spans="1:12" s="10" customFormat="1" ht="47.25">
      <c r="A4" s="204"/>
      <c r="B4" s="197"/>
      <c r="C4" s="128" t="s">
        <v>102</v>
      </c>
      <c r="D4" s="63" t="s">
        <v>117</v>
      </c>
      <c r="E4" s="1" t="s">
        <v>101</v>
      </c>
      <c r="F4" s="85" t="s">
        <v>103</v>
      </c>
      <c r="G4" s="1" t="s">
        <v>102</v>
      </c>
      <c r="H4" s="1" t="s">
        <v>101</v>
      </c>
      <c r="I4" s="1" t="s">
        <v>103</v>
      </c>
      <c r="J4" s="128" t="s">
        <v>102</v>
      </c>
      <c r="K4" s="1" t="s">
        <v>101</v>
      </c>
      <c r="L4" s="1" t="s">
        <v>103</v>
      </c>
    </row>
    <row r="5" spans="1:12" s="14" customFormat="1" ht="15.75">
      <c r="A5" s="130" t="s">
        <v>2</v>
      </c>
      <c r="B5" s="72">
        <v>8106.45</v>
      </c>
      <c r="C5" s="135">
        <f>C6+C25+C36+C45+C53+C68+C75+C92</f>
        <v>748.9080000000001</v>
      </c>
      <c r="D5" s="31">
        <f>C5/B5*100</f>
        <v>9.238421257147088</v>
      </c>
      <c r="E5" s="31">
        <v>660.745</v>
      </c>
      <c r="F5" s="123">
        <f aca="true" t="shared" si="0" ref="F5:F70">C5-E5</f>
        <v>88.16300000000012</v>
      </c>
      <c r="G5" s="25">
        <f>G6+G25+G36+G45+G53+G68+G75+G92</f>
        <v>1438.1760000000002</v>
      </c>
      <c r="H5" s="31">
        <v>1485.6340000000002</v>
      </c>
      <c r="I5" s="50">
        <f>G5-H5</f>
        <v>-47.458000000000084</v>
      </c>
      <c r="J5" s="129">
        <f>G5/C5*10</f>
        <v>19.203640500568827</v>
      </c>
      <c r="K5" s="31">
        <f>H5/E5*10</f>
        <v>22.4842261386768</v>
      </c>
      <c r="L5" s="87">
        <f>J5-K5</f>
        <v>-3.280585638107972</v>
      </c>
    </row>
    <row r="6" spans="1:12" s="15" customFormat="1" ht="15.75">
      <c r="A6" s="131" t="s">
        <v>3</v>
      </c>
      <c r="B6" s="73">
        <v>1417.34</v>
      </c>
      <c r="C6" s="136">
        <f>SUM(C7:C23)</f>
        <v>217.38</v>
      </c>
      <c r="D6" s="32">
        <f aca="true" t="shared" si="1" ref="D6:D35">C6/B6*100</f>
        <v>15.337180916364456</v>
      </c>
      <c r="E6" s="32">
        <v>14.030000000000001</v>
      </c>
      <c r="F6" s="124">
        <f t="shared" si="0"/>
        <v>203.35</v>
      </c>
      <c r="G6" s="26">
        <f>SUM(G7:G23)</f>
        <v>485.46500000000003</v>
      </c>
      <c r="H6" s="32">
        <v>35.2</v>
      </c>
      <c r="I6" s="51">
        <f aca="true" t="shared" si="2" ref="I6:I69">G6-H6</f>
        <v>450.26500000000004</v>
      </c>
      <c r="J6" s="52">
        <f>IF(C6&gt;0,G6/C6*10,"")</f>
        <v>22.33255129266722</v>
      </c>
      <c r="K6" s="37">
        <f>IF(E6&gt;0,H6/E6*10,"")</f>
        <v>25.08909479686386</v>
      </c>
      <c r="L6" s="56">
        <f aca="true" t="shared" si="3" ref="L6:L69">J6-K6</f>
        <v>-2.7565435041966424</v>
      </c>
    </row>
    <row r="7" spans="1:12" s="2" customFormat="1" ht="15">
      <c r="A7" s="132" t="s">
        <v>4</v>
      </c>
      <c r="B7" s="74">
        <v>144.59</v>
      </c>
      <c r="C7" s="58">
        <v>16.1</v>
      </c>
      <c r="D7" s="38">
        <f t="shared" si="1"/>
        <v>11.13493325956152</v>
      </c>
      <c r="E7" s="38">
        <v>9.23</v>
      </c>
      <c r="F7" s="125">
        <f t="shared" si="0"/>
        <v>6.870000000000001</v>
      </c>
      <c r="G7" s="30">
        <v>44.8</v>
      </c>
      <c r="H7" s="38">
        <v>24.3</v>
      </c>
      <c r="I7" s="57">
        <f t="shared" si="2"/>
        <v>20.499999999999996</v>
      </c>
      <c r="J7" s="58">
        <f aca="true" t="shared" si="4" ref="J7:J70">IF(C7&gt;0,G7/C7*10,"")</f>
        <v>27.826086956521735</v>
      </c>
      <c r="K7" s="38">
        <f aca="true" t="shared" si="5" ref="K7:K70">IF(E7&gt;0,H7/E7*10,"")</f>
        <v>26.327193932827736</v>
      </c>
      <c r="L7" s="57">
        <f t="shared" si="3"/>
        <v>1.4988930236939986</v>
      </c>
    </row>
    <row r="8" spans="1:12" s="2" customFormat="1" ht="15">
      <c r="A8" s="132" t="s">
        <v>5</v>
      </c>
      <c r="B8" s="74">
        <v>4.13</v>
      </c>
      <c r="C8" s="58">
        <v>0.22</v>
      </c>
      <c r="D8" s="38">
        <f t="shared" si="1"/>
        <v>5.326876513317192</v>
      </c>
      <c r="E8" s="38"/>
      <c r="F8" s="125">
        <f t="shared" si="0"/>
        <v>0.22</v>
      </c>
      <c r="G8" s="30">
        <v>0.335</v>
      </c>
      <c r="H8" s="38"/>
      <c r="I8" s="57">
        <f t="shared" si="2"/>
        <v>0.335</v>
      </c>
      <c r="J8" s="58">
        <f t="shared" si="4"/>
        <v>15.227272727272727</v>
      </c>
      <c r="K8" s="38">
        <f t="shared" si="5"/>
      </c>
      <c r="L8" s="57"/>
    </row>
    <row r="9" spans="1:12" s="2" customFormat="1" ht="15" hidden="1">
      <c r="A9" s="132" t="s">
        <v>6</v>
      </c>
      <c r="B9" s="74"/>
      <c r="C9" s="58"/>
      <c r="D9" s="38" t="e">
        <f t="shared" si="1"/>
        <v>#DIV/0!</v>
      </c>
      <c r="E9" s="38"/>
      <c r="F9" s="125">
        <f t="shared" si="0"/>
        <v>0</v>
      </c>
      <c r="G9" s="30"/>
      <c r="H9" s="38"/>
      <c r="I9" s="57">
        <f t="shared" si="2"/>
        <v>0</v>
      </c>
      <c r="J9" s="58">
        <f t="shared" si="4"/>
      </c>
      <c r="K9" s="38">
        <f t="shared" si="5"/>
      </c>
      <c r="L9" s="57"/>
    </row>
    <row r="10" spans="1:12" s="2" customFormat="1" ht="15">
      <c r="A10" s="132" t="s">
        <v>7</v>
      </c>
      <c r="B10" s="74">
        <v>427.46</v>
      </c>
      <c r="C10" s="58">
        <v>80.8</v>
      </c>
      <c r="D10" s="38">
        <f t="shared" si="1"/>
        <v>18.90235343657886</v>
      </c>
      <c r="E10" s="38"/>
      <c r="F10" s="125">
        <f t="shared" si="0"/>
        <v>80.8</v>
      </c>
      <c r="G10" s="30">
        <v>181.8</v>
      </c>
      <c r="H10" s="38"/>
      <c r="I10" s="57">
        <f t="shared" si="2"/>
        <v>181.8</v>
      </c>
      <c r="J10" s="58">
        <f t="shared" si="4"/>
        <v>22.5</v>
      </c>
      <c r="K10" s="38">
        <f t="shared" si="5"/>
      </c>
      <c r="L10" s="57"/>
    </row>
    <row r="11" spans="1:12" s="2" customFormat="1" ht="15" hidden="1">
      <c r="A11" s="132" t="s">
        <v>8</v>
      </c>
      <c r="B11" s="74"/>
      <c r="C11" s="58"/>
      <c r="D11" s="38" t="e">
        <f t="shared" si="1"/>
        <v>#DIV/0!</v>
      </c>
      <c r="E11" s="38"/>
      <c r="F11" s="125">
        <f t="shared" si="0"/>
        <v>0</v>
      </c>
      <c r="G11" s="30"/>
      <c r="H11" s="38"/>
      <c r="I11" s="57">
        <f t="shared" si="2"/>
        <v>0</v>
      </c>
      <c r="J11" s="58">
        <f t="shared" si="4"/>
      </c>
      <c r="K11" s="38">
        <f t="shared" si="5"/>
      </c>
      <c r="L11" s="57" t="e">
        <f t="shared" si="3"/>
        <v>#VALUE!</v>
      </c>
    </row>
    <row r="12" spans="1:14" s="2" customFormat="1" ht="15" hidden="1">
      <c r="A12" s="132" t="s">
        <v>9</v>
      </c>
      <c r="B12" s="74"/>
      <c r="C12" s="58"/>
      <c r="D12" s="38" t="e">
        <f t="shared" si="1"/>
        <v>#DIV/0!</v>
      </c>
      <c r="E12" s="38"/>
      <c r="F12" s="125">
        <f t="shared" si="0"/>
        <v>0</v>
      </c>
      <c r="G12" s="30"/>
      <c r="H12" s="38"/>
      <c r="I12" s="57">
        <f t="shared" si="2"/>
        <v>0</v>
      </c>
      <c r="J12" s="58">
        <f t="shared" si="4"/>
      </c>
      <c r="K12" s="38">
        <f>IF(E12&gt;0,H12/E12*10,"")</f>
      </c>
      <c r="L12" s="57" t="e">
        <f t="shared" si="3"/>
        <v>#VALUE!</v>
      </c>
      <c r="M12" s="24"/>
      <c r="N12" s="24"/>
    </row>
    <row r="13" spans="1:12" s="2" customFormat="1" ht="15" hidden="1">
      <c r="A13" s="132" t="s">
        <v>10</v>
      </c>
      <c r="B13" s="74"/>
      <c r="C13" s="58"/>
      <c r="D13" s="38" t="e">
        <f t="shared" si="1"/>
        <v>#DIV/0!</v>
      </c>
      <c r="E13" s="38"/>
      <c r="F13" s="125">
        <f t="shared" si="0"/>
        <v>0</v>
      </c>
      <c r="G13" s="30"/>
      <c r="H13" s="38"/>
      <c r="I13" s="57">
        <f t="shared" si="2"/>
        <v>0</v>
      </c>
      <c r="J13" s="58">
        <f t="shared" si="4"/>
      </c>
      <c r="K13" s="38">
        <f t="shared" si="5"/>
      </c>
      <c r="L13" s="57" t="e">
        <f t="shared" si="3"/>
        <v>#VALUE!</v>
      </c>
    </row>
    <row r="14" spans="1:17" s="2" customFormat="1" ht="15">
      <c r="A14" s="132" t="s">
        <v>11</v>
      </c>
      <c r="B14" s="74">
        <v>150.05</v>
      </c>
      <c r="C14" s="58">
        <v>33.1</v>
      </c>
      <c r="D14" s="38">
        <f t="shared" si="1"/>
        <v>22.059313562145952</v>
      </c>
      <c r="E14" s="38">
        <v>3.3</v>
      </c>
      <c r="F14" s="125">
        <f t="shared" si="0"/>
        <v>29.8</v>
      </c>
      <c r="G14" s="30">
        <v>76.1</v>
      </c>
      <c r="H14" s="38">
        <v>7.2</v>
      </c>
      <c r="I14" s="57">
        <f t="shared" si="2"/>
        <v>68.89999999999999</v>
      </c>
      <c r="J14" s="58">
        <f>IF(C14&gt;0,G14/C14*10,"")</f>
        <v>22.990936555891235</v>
      </c>
      <c r="K14" s="38">
        <f t="shared" si="5"/>
        <v>21.81818181818182</v>
      </c>
      <c r="L14" s="57">
        <f t="shared" si="3"/>
        <v>1.1727547377094147</v>
      </c>
      <c r="Q14" s="2" t="s">
        <v>111</v>
      </c>
    </row>
    <row r="15" spans="1:12" s="2" customFormat="1" ht="15">
      <c r="A15" s="132" t="s">
        <v>12</v>
      </c>
      <c r="B15" s="74">
        <v>183.31</v>
      </c>
      <c r="C15" s="58">
        <v>34</v>
      </c>
      <c r="D15" s="38">
        <f t="shared" si="1"/>
        <v>18.547815176477005</v>
      </c>
      <c r="E15" s="38"/>
      <c r="F15" s="125">
        <f t="shared" si="0"/>
        <v>34</v>
      </c>
      <c r="G15" s="30">
        <v>72.1</v>
      </c>
      <c r="H15" s="38"/>
      <c r="I15" s="57">
        <f t="shared" si="2"/>
        <v>72.1</v>
      </c>
      <c r="J15" s="58">
        <f t="shared" si="4"/>
        <v>21.205882352941178</v>
      </c>
      <c r="K15" s="38">
        <f t="shared" si="5"/>
      </c>
      <c r="L15" s="57"/>
    </row>
    <row r="16" spans="1:12" s="2" customFormat="1" ht="15" hidden="1">
      <c r="A16" s="132" t="s">
        <v>92</v>
      </c>
      <c r="B16" s="74"/>
      <c r="C16" s="58"/>
      <c r="D16" s="38" t="e">
        <f t="shared" si="1"/>
        <v>#DIV/0!</v>
      </c>
      <c r="E16" s="38"/>
      <c r="F16" s="125">
        <f t="shared" si="0"/>
        <v>0</v>
      </c>
      <c r="G16" s="30"/>
      <c r="H16" s="38"/>
      <c r="I16" s="57">
        <f t="shared" si="2"/>
        <v>0</v>
      </c>
      <c r="J16" s="58">
        <f t="shared" si="4"/>
      </c>
      <c r="K16" s="38">
        <f t="shared" si="5"/>
      </c>
      <c r="L16" s="57"/>
    </row>
    <row r="17" spans="1:12" s="2" customFormat="1" ht="15">
      <c r="A17" s="132" t="s">
        <v>13</v>
      </c>
      <c r="B17" s="74">
        <v>66.71</v>
      </c>
      <c r="C17" s="58">
        <v>4.16</v>
      </c>
      <c r="D17" s="38">
        <f t="shared" si="1"/>
        <v>6.235946634687454</v>
      </c>
      <c r="E17" s="38"/>
      <c r="F17" s="125">
        <f t="shared" si="0"/>
        <v>4.16</v>
      </c>
      <c r="G17" s="30">
        <v>10.93</v>
      </c>
      <c r="H17" s="38"/>
      <c r="I17" s="57">
        <f t="shared" si="2"/>
        <v>10.93</v>
      </c>
      <c r="J17" s="58">
        <f t="shared" si="4"/>
        <v>26.27403846153846</v>
      </c>
      <c r="K17" s="38">
        <f t="shared" si="5"/>
      </c>
      <c r="L17" s="57"/>
    </row>
    <row r="18" spans="1:12" s="2" customFormat="1" ht="15">
      <c r="A18" s="132" t="s">
        <v>14</v>
      </c>
      <c r="B18" s="74">
        <v>42.75</v>
      </c>
      <c r="C18" s="58">
        <v>1.7</v>
      </c>
      <c r="D18" s="38">
        <f t="shared" si="1"/>
        <v>3.9766081871345027</v>
      </c>
      <c r="E18" s="38"/>
      <c r="F18" s="125">
        <f t="shared" si="0"/>
        <v>1.7</v>
      </c>
      <c r="G18" s="30">
        <v>4.6</v>
      </c>
      <c r="H18" s="38"/>
      <c r="I18" s="57">
        <f t="shared" si="2"/>
        <v>4.6</v>
      </c>
      <c r="J18" s="58">
        <f t="shared" si="4"/>
        <v>27.05882352941176</v>
      </c>
      <c r="K18" s="38">
        <f t="shared" si="5"/>
      </c>
      <c r="L18" s="57"/>
    </row>
    <row r="19" spans="1:12" s="2" customFormat="1" ht="15" hidden="1">
      <c r="A19" s="132" t="s">
        <v>15</v>
      </c>
      <c r="B19" s="74">
        <v>0.69</v>
      </c>
      <c r="C19" s="58"/>
      <c r="D19" s="38">
        <f t="shared" si="1"/>
        <v>0</v>
      </c>
      <c r="E19" s="38"/>
      <c r="F19" s="125">
        <f t="shared" si="0"/>
        <v>0</v>
      </c>
      <c r="G19" s="30"/>
      <c r="H19" s="38"/>
      <c r="I19" s="57">
        <f t="shared" si="2"/>
        <v>0</v>
      </c>
      <c r="J19" s="58">
        <f t="shared" si="4"/>
      </c>
      <c r="K19" s="38">
        <f t="shared" si="5"/>
      </c>
      <c r="L19" s="57" t="e">
        <f t="shared" si="3"/>
        <v>#VALUE!</v>
      </c>
    </row>
    <row r="20" spans="1:12" s="2" customFormat="1" ht="15">
      <c r="A20" s="132" t="s">
        <v>16</v>
      </c>
      <c r="B20" s="74">
        <v>383.8</v>
      </c>
      <c r="C20" s="58">
        <v>47.3</v>
      </c>
      <c r="D20" s="38">
        <f t="shared" si="1"/>
        <v>12.324127149557059</v>
      </c>
      <c r="E20" s="38">
        <v>1.5</v>
      </c>
      <c r="F20" s="125">
        <f t="shared" si="0"/>
        <v>45.8</v>
      </c>
      <c r="G20" s="30">
        <v>94.8</v>
      </c>
      <c r="H20" s="38">
        <v>3.7</v>
      </c>
      <c r="I20" s="57">
        <f t="shared" si="2"/>
        <v>91.1</v>
      </c>
      <c r="J20" s="58">
        <f t="shared" si="4"/>
        <v>20.042283298097253</v>
      </c>
      <c r="K20" s="38">
        <f t="shared" si="5"/>
        <v>24.666666666666668</v>
      </c>
      <c r="L20" s="57">
        <f t="shared" si="3"/>
        <v>-4.624383368569415</v>
      </c>
    </row>
    <row r="21" spans="1:12" s="2" customFormat="1" ht="15" hidden="1">
      <c r="A21" s="132" t="s">
        <v>17</v>
      </c>
      <c r="B21" s="74"/>
      <c r="C21" s="58"/>
      <c r="D21" s="38" t="e">
        <f t="shared" si="1"/>
        <v>#DIV/0!</v>
      </c>
      <c r="E21" s="38"/>
      <c r="F21" s="125">
        <f t="shared" si="0"/>
        <v>0</v>
      </c>
      <c r="G21" s="30"/>
      <c r="H21" s="38"/>
      <c r="I21" s="57">
        <f t="shared" si="2"/>
        <v>0</v>
      </c>
      <c r="J21" s="58">
        <f t="shared" si="4"/>
      </c>
      <c r="K21" s="38">
        <f t="shared" si="5"/>
      </c>
      <c r="L21" s="57" t="e">
        <f t="shared" si="3"/>
        <v>#VALUE!</v>
      </c>
    </row>
    <row r="22" spans="1:12" s="2" customFormat="1" ht="15" hidden="1">
      <c r="A22" s="132" t="s">
        <v>18</v>
      </c>
      <c r="B22" s="74">
        <v>13.85</v>
      </c>
      <c r="C22" s="58"/>
      <c r="D22" s="38">
        <f t="shared" si="1"/>
        <v>0</v>
      </c>
      <c r="E22" s="38"/>
      <c r="F22" s="125">
        <f t="shared" si="0"/>
        <v>0</v>
      </c>
      <c r="G22" s="30"/>
      <c r="H22" s="38"/>
      <c r="I22" s="57">
        <f t="shared" si="2"/>
        <v>0</v>
      </c>
      <c r="J22" s="58">
        <f t="shared" si="4"/>
      </c>
      <c r="K22" s="38">
        <f t="shared" si="5"/>
      </c>
      <c r="L22" s="57" t="e">
        <f t="shared" si="3"/>
        <v>#VALUE!</v>
      </c>
    </row>
    <row r="23" spans="1:12" s="2" customFormat="1" ht="15" hidden="1">
      <c r="A23" s="132" t="s">
        <v>19</v>
      </c>
      <c r="B23" s="74"/>
      <c r="C23" s="58"/>
      <c r="D23" s="38" t="e">
        <f t="shared" si="1"/>
        <v>#DIV/0!</v>
      </c>
      <c r="E23" s="38"/>
      <c r="F23" s="125">
        <f t="shared" si="0"/>
        <v>0</v>
      </c>
      <c r="G23" s="30"/>
      <c r="H23" s="38"/>
      <c r="I23" s="57">
        <f t="shared" si="2"/>
        <v>0</v>
      </c>
      <c r="J23" s="58">
        <f t="shared" si="4"/>
      </c>
      <c r="K23" s="38">
        <f t="shared" si="5"/>
      </c>
      <c r="L23" s="57" t="e">
        <f t="shared" si="3"/>
        <v>#VALUE!</v>
      </c>
    </row>
    <row r="24" spans="1:12" s="2" customFormat="1" ht="15" hidden="1">
      <c r="A24" s="132"/>
      <c r="B24" s="74"/>
      <c r="C24" s="58"/>
      <c r="D24" s="38" t="e">
        <f t="shared" si="1"/>
        <v>#DIV/0!</v>
      </c>
      <c r="E24" s="38"/>
      <c r="F24" s="125"/>
      <c r="G24" s="30"/>
      <c r="H24" s="38"/>
      <c r="I24" s="57"/>
      <c r="J24" s="58">
        <f t="shared" si="4"/>
      </c>
      <c r="K24" s="38">
        <f t="shared" si="5"/>
      </c>
      <c r="L24" s="57" t="e">
        <f t="shared" si="3"/>
        <v>#VALUE!</v>
      </c>
    </row>
    <row r="25" spans="1:12" s="15" customFormat="1" ht="15.75" hidden="1">
      <c r="A25" s="131" t="s">
        <v>20</v>
      </c>
      <c r="B25" s="73"/>
      <c r="C25" s="136">
        <f>SUM(C26:C35)-C29</f>
        <v>0</v>
      </c>
      <c r="D25" s="32" t="e">
        <f t="shared" si="1"/>
        <v>#DIV/0!</v>
      </c>
      <c r="E25" s="32">
        <v>0</v>
      </c>
      <c r="F25" s="124">
        <f t="shared" si="0"/>
        <v>0</v>
      </c>
      <c r="G25" s="26">
        <f>SUM(G26:G35)-G29</f>
        <v>0</v>
      </c>
      <c r="H25" s="32">
        <v>0</v>
      </c>
      <c r="I25" s="51">
        <f t="shared" si="2"/>
        <v>0</v>
      </c>
      <c r="J25" s="52">
        <f t="shared" si="4"/>
      </c>
      <c r="K25" s="37">
        <f t="shared" si="5"/>
      </c>
      <c r="L25" s="56" t="e">
        <f t="shared" si="3"/>
        <v>#VALUE!</v>
      </c>
    </row>
    <row r="26" spans="1:12" s="2" customFormat="1" ht="15" hidden="1">
      <c r="A26" s="132" t="s">
        <v>61</v>
      </c>
      <c r="B26" s="74"/>
      <c r="C26" s="137"/>
      <c r="D26" s="33" t="e">
        <f t="shared" si="1"/>
        <v>#DIV/0!</v>
      </c>
      <c r="E26" s="33"/>
      <c r="F26" s="126">
        <f t="shared" si="0"/>
        <v>0</v>
      </c>
      <c r="G26" s="27"/>
      <c r="H26" s="33"/>
      <c r="I26" s="53">
        <f t="shared" si="2"/>
        <v>0</v>
      </c>
      <c r="J26" s="58">
        <f t="shared" si="4"/>
      </c>
      <c r="K26" s="38">
        <f t="shared" si="5"/>
      </c>
      <c r="L26" s="57" t="e">
        <f t="shared" si="3"/>
        <v>#VALUE!</v>
      </c>
    </row>
    <row r="27" spans="1:12" s="2" customFormat="1" ht="15" hidden="1">
      <c r="A27" s="132" t="s">
        <v>21</v>
      </c>
      <c r="B27" s="74"/>
      <c r="C27" s="137"/>
      <c r="D27" s="33" t="e">
        <f t="shared" si="1"/>
        <v>#DIV/0!</v>
      </c>
      <c r="E27" s="33"/>
      <c r="F27" s="126">
        <f t="shared" si="0"/>
        <v>0</v>
      </c>
      <c r="G27" s="27"/>
      <c r="H27" s="33"/>
      <c r="I27" s="53">
        <f t="shared" si="2"/>
        <v>0</v>
      </c>
      <c r="J27" s="58">
        <f t="shared" si="4"/>
      </c>
      <c r="K27" s="38">
        <f t="shared" si="5"/>
      </c>
      <c r="L27" s="57" t="e">
        <f t="shared" si="3"/>
        <v>#VALUE!</v>
      </c>
    </row>
    <row r="28" spans="1:12" s="2" customFormat="1" ht="15" hidden="1">
      <c r="A28" s="132" t="s">
        <v>22</v>
      </c>
      <c r="B28" s="74"/>
      <c r="C28" s="137"/>
      <c r="D28" s="33" t="e">
        <f t="shared" si="1"/>
        <v>#DIV/0!</v>
      </c>
      <c r="E28" s="33"/>
      <c r="F28" s="126">
        <f t="shared" si="0"/>
        <v>0</v>
      </c>
      <c r="G28" s="27"/>
      <c r="H28" s="33"/>
      <c r="I28" s="53">
        <f t="shared" si="2"/>
        <v>0</v>
      </c>
      <c r="J28" s="58">
        <f t="shared" si="4"/>
      </c>
      <c r="K28" s="38">
        <f t="shared" si="5"/>
      </c>
      <c r="L28" s="57" t="e">
        <f t="shared" si="3"/>
        <v>#VALUE!</v>
      </c>
    </row>
    <row r="29" spans="1:12" s="2" customFormat="1" ht="15" hidden="1">
      <c r="A29" s="132" t="s">
        <v>62</v>
      </c>
      <c r="B29" s="74"/>
      <c r="C29" s="137"/>
      <c r="D29" s="33" t="e">
        <f t="shared" si="1"/>
        <v>#DIV/0!</v>
      </c>
      <c r="E29" s="33"/>
      <c r="F29" s="126">
        <f t="shared" si="0"/>
        <v>0</v>
      </c>
      <c r="G29" s="27"/>
      <c r="H29" s="33"/>
      <c r="I29" s="53">
        <f t="shared" si="2"/>
        <v>0</v>
      </c>
      <c r="J29" s="58">
        <f t="shared" si="4"/>
      </c>
      <c r="K29" s="38">
        <f t="shared" si="5"/>
      </c>
      <c r="L29" s="57" t="e">
        <f t="shared" si="3"/>
        <v>#VALUE!</v>
      </c>
    </row>
    <row r="30" spans="1:12" s="2" customFormat="1" ht="15" hidden="1">
      <c r="A30" s="132" t="s">
        <v>23</v>
      </c>
      <c r="B30" s="74"/>
      <c r="C30" s="137"/>
      <c r="D30" s="33" t="e">
        <f t="shared" si="1"/>
        <v>#DIV/0!</v>
      </c>
      <c r="E30" s="33"/>
      <c r="F30" s="126">
        <f t="shared" si="0"/>
        <v>0</v>
      </c>
      <c r="G30" s="27"/>
      <c r="H30" s="33"/>
      <c r="I30" s="53">
        <f t="shared" si="2"/>
        <v>0</v>
      </c>
      <c r="J30" s="58">
        <f t="shared" si="4"/>
      </c>
      <c r="K30" s="38">
        <f t="shared" si="5"/>
      </c>
      <c r="L30" s="57" t="e">
        <f t="shared" si="3"/>
        <v>#VALUE!</v>
      </c>
    </row>
    <row r="31" spans="1:12" s="2" customFormat="1" ht="15" hidden="1">
      <c r="A31" s="132" t="s">
        <v>24</v>
      </c>
      <c r="B31" s="74"/>
      <c r="C31" s="137"/>
      <c r="D31" s="38" t="e">
        <f t="shared" si="1"/>
        <v>#DIV/0!</v>
      </c>
      <c r="E31" s="33"/>
      <c r="F31" s="126">
        <f t="shared" si="0"/>
        <v>0</v>
      </c>
      <c r="G31" s="27"/>
      <c r="H31" s="33"/>
      <c r="I31" s="53">
        <f t="shared" si="2"/>
        <v>0</v>
      </c>
      <c r="J31" s="58">
        <f t="shared" si="4"/>
      </c>
      <c r="K31" s="38">
        <f t="shared" si="5"/>
      </c>
      <c r="L31" s="57" t="e">
        <f t="shared" si="3"/>
        <v>#VALUE!</v>
      </c>
    </row>
    <row r="32" spans="1:12" s="2" customFormat="1" ht="15" hidden="1">
      <c r="A32" s="132" t="s">
        <v>25</v>
      </c>
      <c r="B32" s="74"/>
      <c r="C32" s="137"/>
      <c r="D32" s="38" t="e">
        <f t="shared" si="1"/>
        <v>#DIV/0!</v>
      </c>
      <c r="E32" s="38"/>
      <c r="F32" s="125">
        <f t="shared" si="0"/>
        <v>0</v>
      </c>
      <c r="G32" s="30"/>
      <c r="H32" s="38"/>
      <c r="I32" s="57">
        <f t="shared" si="2"/>
        <v>0</v>
      </c>
      <c r="J32" s="58">
        <f t="shared" si="4"/>
      </c>
      <c r="K32" s="38">
        <f t="shared" si="5"/>
      </c>
      <c r="L32" s="57" t="e">
        <f t="shared" si="3"/>
        <v>#VALUE!</v>
      </c>
    </row>
    <row r="33" spans="1:12" s="2" customFormat="1" ht="15" hidden="1">
      <c r="A33" s="132" t="s">
        <v>26</v>
      </c>
      <c r="B33" s="74"/>
      <c r="C33" s="137"/>
      <c r="D33" s="38" t="e">
        <f t="shared" si="1"/>
        <v>#DIV/0!</v>
      </c>
      <c r="E33" s="38"/>
      <c r="F33" s="125">
        <f t="shared" si="0"/>
        <v>0</v>
      </c>
      <c r="G33" s="30"/>
      <c r="H33" s="38"/>
      <c r="I33" s="57">
        <f t="shared" si="2"/>
        <v>0</v>
      </c>
      <c r="J33" s="58">
        <f t="shared" si="4"/>
      </c>
      <c r="K33" s="38">
        <f t="shared" si="5"/>
      </c>
      <c r="L33" s="57" t="e">
        <f t="shared" si="3"/>
        <v>#VALUE!</v>
      </c>
    </row>
    <row r="34" spans="1:12" s="2" customFormat="1" ht="15" hidden="1">
      <c r="A34" s="132" t="s">
        <v>27</v>
      </c>
      <c r="B34" s="74"/>
      <c r="C34" s="137"/>
      <c r="D34" s="38" t="e">
        <f t="shared" si="1"/>
        <v>#DIV/0!</v>
      </c>
      <c r="E34" s="38"/>
      <c r="F34" s="125">
        <f t="shared" si="0"/>
        <v>0</v>
      </c>
      <c r="G34" s="30"/>
      <c r="H34" s="38"/>
      <c r="I34" s="57">
        <f t="shared" si="2"/>
        <v>0</v>
      </c>
      <c r="J34" s="58">
        <f t="shared" si="4"/>
      </c>
      <c r="K34" s="38">
        <f t="shared" si="5"/>
      </c>
      <c r="L34" s="57" t="e">
        <f t="shared" si="3"/>
        <v>#VALUE!</v>
      </c>
    </row>
    <row r="35" spans="1:12" s="2" customFormat="1" ht="15" hidden="1">
      <c r="A35" s="132" t="s">
        <v>28</v>
      </c>
      <c r="B35" s="74"/>
      <c r="C35" s="137"/>
      <c r="D35" s="38" t="e">
        <f t="shared" si="1"/>
        <v>#DIV/0!</v>
      </c>
      <c r="E35" s="38"/>
      <c r="F35" s="125">
        <f t="shared" si="0"/>
        <v>0</v>
      </c>
      <c r="G35" s="30"/>
      <c r="H35" s="38"/>
      <c r="I35" s="57">
        <f t="shared" si="2"/>
        <v>0</v>
      </c>
      <c r="J35" s="58">
        <f t="shared" si="4"/>
      </c>
      <c r="K35" s="38">
        <f t="shared" si="5"/>
      </c>
      <c r="L35" s="57" t="e">
        <f t="shared" si="3"/>
        <v>#VALUE!</v>
      </c>
    </row>
    <row r="36" spans="1:14" s="15" customFormat="1" ht="15.75">
      <c r="A36" s="131" t="s">
        <v>93</v>
      </c>
      <c r="B36" s="73">
        <v>1895.29</v>
      </c>
      <c r="C36" s="136">
        <f>SUM(C37:C44)</f>
        <v>392.261</v>
      </c>
      <c r="D36" s="32">
        <f>C36/B36*100</f>
        <v>20.696621625186648</v>
      </c>
      <c r="E36" s="32">
        <v>502.766</v>
      </c>
      <c r="F36" s="124">
        <f t="shared" si="0"/>
        <v>-110.505</v>
      </c>
      <c r="G36" s="26">
        <f>SUM(G37:G44)</f>
        <v>730.746</v>
      </c>
      <c r="H36" s="32">
        <v>1168.285</v>
      </c>
      <c r="I36" s="51">
        <f>G36-H36</f>
        <v>-437.5390000000001</v>
      </c>
      <c r="J36" s="52">
        <f t="shared" si="4"/>
        <v>18.629076048855225</v>
      </c>
      <c r="K36" s="37">
        <f t="shared" si="5"/>
        <v>23.237152074722633</v>
      </c>
      <c r="L36" s="56">
        <f t="shared" si="3"/>
        <v>-4.608076025867408</v>
      </c>
      <c r="M36" s="19"/>
      <c r="N36" s="19"/>
    </row>
    <row r="37" spans="1:14" s="23" customFormat="1" ht="15">
      <c r="A37" s="132" t="s">
        <v>63</v>
      </c>
      <c r="B37" s="74">
        <v>48.9</v>
      </c>
      <c r="C37" s="137">
        <v>16.531</v>
      </c>
      <c r="D37" s="33">
        <f>C37/B37*100</f>
        <v>33.805725971370144</v>
      </c>
      <c r="E37" s="33">
        <v>15.2</v>
      </c>
      <c r="F37" s="126">
        <f t="shared" si="0"/>
        <v>1.3309999999999995</v>
      </c>
      <c r="G37" s="27">
        <v>27.726</v>
      </c>
      <c r="H37" s="33">
        <v>28.9</v>
      </c>
      <c r="I37" s="53">
        <f t="shared" si="2"/>
        <v>-1.1739999999999995</v>
      </c>
      <c r="J37" s="58">
        <f t="shared" si="4"/>
        <v>16.772125098300165</v>
      </c>
      <c r="K37" s="38">
        <f t="shared" si="5"/>
        <v>19.013157894736842</v>
      </c>
      <c r="L37" s="57">
        <f t="shared" si="3"/>
        <v>-2.241032796436677</v>
      </c>
      <c r="M37" s="2"/>
      <c r="N37" s="2"/>
    </row>
    <row r="38" spans="1:12" s="2" customFormat="1" ht="15">
      <c r="A38" s="132" t="s">
        <v>67</v>
      </c>
      <c r="B38" s="74">
        <v>5.65</v>
      </c>
      <c r="C38" s="137">
        <v>3.5</v>
      </c>
      <c r="D38" s="33">
        <f aca="true" t="shared" si="6" ref="D38:D44">C38/B38*100</f>
        <v>61.94690265486725</v>
      </c>
      <c r="E38" s="33">
        <v>1.5</v>
      </c>
      <c r="F38" s="126">
        <f t="shared" si="0"/>
        <v>2</v>
      </c>
      <c r="G38" s="27">
        <v>3</v>
      </c>
      <c r="H38" s="33">
        <v>1.95</v>
      </c>
      <c r="I38" s="53">
        <f t="shared" si="2"/>
        <v>1.05</v>
      </c>
      <c r="J38" s="58">
        <f t="shared" si="4"/>
        <v>8.571428571428571</v>
      </c>
      <c r="K38" s="38">
        <f t="shared" si="5"/>
        <v>13</v>
      </c>
      <c r="L38" s="57">
        <f t="shared" si="3"/>
        <v>-4.428571428571429</v>
      </c>
    </row>
    <row r="39" spans="1:12" s="5" customFormat="1" ht="15">
      <c r="A39" s="133" t="s">
        <v>99</v>
      </c>
      <c r="B39" s="75">
        <v>77.08</v>
      </c>
      <c r="C39" s="138">
        <v>35.2</v>
      </c>
      <c r="D39" s="33">
        <f t="shared" si="6"/>
        <v>45.66683964711988</v>
      </c>
      <c r="E39" s="35">
        <v>39.266</v>
      </c>
      <c r="F39" s="127">
        <f>C39-E39</f>
        <v>-4.065999999999995</v>
      </c>
      <c r="G39" s="34">
        <v>24.4</v>
      </c>
      <c r="H39" s="35">
        <v>44.435</v>
      </c>
      <c r="I39" s="54">
        <f>G39-H39</f>
        <v>-20.035000000000004</v>
      </c>
      <c r="J39" s="58">
        <f t="shared" si="4"/>
        <v>6.931818181818182</v>
      </c>
      <c r="K39" s="38">
        <f t="shared" si="5"/>
        <v>11.31640605103652</v>
      </c>
      <c r="L39" s="57">
        <f t="shared" si="3"/>
        <v>-4.384587869218338</v>
      </c>
    </row>
    <row r="40" spans="1:12" s="2" customFormat="1" ht="15">
      <c r="A40" s="132" t="s">
        <v>30</v>
      </c>
      <c r="B40" s="74">
        <v>431.69</v>
      </c>
      <c r="C40" s="137">
        <v>302.3</v>
      </c>
      <c r="D40" s="33">
        <f t="shared" si="6"/>
        <v>70.027102782089</v>
      </c>
      <c r="E40" s="33">
        <v>282.5</v>
      </c>
      <c r="F40" s="126">
        <f t="shared" si="0"/>
        <v>19.80000000000001</v>
      </c>
      <c r="G40" s="27">
        <v>622.4</v>
      </c>
      <c r="H40" s="33">
        <v>726.7</v>
      </c>
      <c r="I40" s="53">
        <f t="shared" si="2"/>
        <v>-104.30000000000007</v>
      </c>
      <c r="J40" s="58">
        <f t="shared" si="4"/>
        <v>20.58881905391995</v>
      </c>
      <c r="K40" s="38">
        <f t="shared" si="5"/>
        <v>25.723893805309736</v>
      </c>
      <c r="L40" s="57">
        <f t="shared" si="3"/>
        <v>-5.135074751389787</v>
      </c>
    </row>
    <row r="41" spans="1:12" s="2" customFormat="1" ht="15" hidden="1">
      <c r="A41" s="132" t="s">
        <v>31</v>
      </c>
      <c r="B41" s="74"/>
      <c r="C41" s="137"/>
      <c r="D41" s="33" t="e">
        <f t="shared" si="6"/>
        <v>#DIV/0!</v>
      </c>
      <c r="E41" s="33"/>
      <c r="F41" s="126">
        <f t="shared" si="0"/>
        <v>0</v>
      </c>
      <c r="G41" s="27"/>
      <c r="H41" s="33"/>
      <c r="I41" s="53">
        <f>G41-H41</f>
        <v>0</v>
      </c>
      <c r="J41" s="58">
        <f t="shared" si="4"/>
      </c>
      <c r="K41" s="38">
        <f t="shared" si="5"/>
      </c>
      <c r="L41" s="57" t="e">
        <f t="shared" si="3"/>
        <v>#VALUE!</v>
      </c>
    </row>
    <row r="42" spans="1:12" s="2" customFormat="1" ht="15">
      <c r="A42" s="132" t="s">
        <v>32</v>
      </c>
      <c r="B42" s="74">
        <v>634.65</v>
      </c>
      <c r="C42" s="137">
        <v>34.73</v>
      </c>
      <c r="D42" s="33">
        <f t="shared" si="6"/>
        <v>5.472307571102182</v>
      </c>
      <c r="E42" s="33">
        <v>2</v>
      </c>
      <c r="F42" s="126">
        <f t="shared" si="0"/>
        <v>32.73</v>
      </c>
      <c r="G42" s="27">
        <v>53.22</v>
      </c>
      <c r="H42" s="33">
        <v>3.1</v>
      </c>
      <c r="I42" s="53">
        <f t="shared" si="2"/>
        <v>50.12</v>
      </c>
      <c r="J42" s="58">
        <f t="shared" si="4"/>
        <v>15.323927440253385</v>
      </c>
      <c r="K42" s="38">
        <f t="shared" si="5"/>
        <v>15.5</v>
      </c>
      <c r="L42" s="57">
        <f t="shared" si="3"/>
        <v>-0.17607255974661484</v>
      </c>
    </row>
    <row r="43" spans="1:12" s="2" customFormat="1" ht="15" hidden="1">
      <c r="A43" s="132" t="s">
        <v>33</v>
      </c>
      <c r="B43" s="74">
        <v>697.31</v>
      </c>
      <c r="C43" s="137"/>
      <c r="D43" s="33">
        <f t="shared" si="6"/>
        <v>0</v>
      </c>
      <c r="E43" s="33">
        <v>162.3</v>
      </c>
      <c r="F43" s="126">
        <f t="shared" si="0"/>
        <v>-162.3</v>
      </c>
      <c r="G43" s="27"/>
      <c r="H43" s="33">
        <v>363.2</v>
      </c>
      <c r="I43" s="53">
        <f t="shared" si="2"/>
        <v>-363.2</v>
      </c>
      <c r="J43" s="58">
        <f t="shared" si="4"/>
      </c>
      <c r="K43" s="38">
        <f t="shared" si="5"/>
        <v>22.37831176833025</v>
      </c>
      <c r="L43" s="57" t="e">
        <f t="shared" si="3"/>
        <v>#VALUE!</v>
      </c>
    </row>
    <row r="44" spans="1:12" s="2" customFormat="1" ht="15" hidden="1">
      <c r="A44" s="132" t="s">
        <v>100</v>
      </c>
      <c r="B44" s="74">
        <v>0</v>
      </c>
      <c r="C44" s="137"/>
      <c r="D44" s="33" t="e">
        <f t="shared" si="6"/>
        <v>#DIV/0!</v>
      </c>
      <c r="E44" s="33"/>
      <c r="F44" s="126">
        <f t="shared" si="0"/>
        <v>0</v>
      </c>
      <c r="G44" s="27"/>
      <c r="H44" s="33"/>
      <c r="I44" s="53"/>
      <c r="J44" s="58">
        <f t="shared" si="4"/>
      </c>
      <c r="K44" s="38">
        <f t="shared" si="5"/>
      </c>
      <c r="L44" s="57" t="e">
        <f t="shared" si="3"/>
        <v>#VALUE!</v>
      </c>
    </row>
    <row r="45" spans="1:12" s="15" customFormat="1" ht="15.75">
      <c r="A45" s="131" t="s">
        <v>98</v>
      </c>
      <c r="B45" s="73">
        <v>383.25</v>
      </c>
      <c r="C45" s="139">
        <f>SUM(C46:C52)</f>
        <v>93.68199999999999</v>
      </c>
      <c r="D45" s="37">
        <f>C45/B45*100</f>
        <v>24.444096542726676</v>
      </c>
      <c r="E45" s="36">
        <v>141.94899999999998</v>
      </c>
      <c r="F45" s="124">
        <f t="shared" si="0"/>
        <v>-48.266999999999996</v>
      </c>
      <c r="G45" s="28">
        <f>SUM(G46:G52)</f>
        <v>176.11100000000002</v>
      </c>
      <c r="H45" s="36">
        <v>280.34900000000005</v>
      </c>
      <c r="I45" s="51">
        <f>G45-H45</f>
        <v>-104.23800000000003</v>
      </c>
      <c r="J45" s="52">
        <f t="shared" si="4"/>
        <v>18.79880873593647</v>
      </c>
      <c r="K45" s="37">
        <f t="shared" si="5"/>
        <v>19.74998062684486</v>
      </c>
      <c r="L45" s="56">
        <f t="shared" si="3"/>
        <v>-0.951171890908391</v>
      </c>
    </row>
    <row r="46" spans="1:14" s="2" customFormat="1" ht="15" hidden="1">
      <c r="A46" s="132" t="s">
        <v>64</v>
      </c>
      <c r="B46" s="74">
        <v>7.2</v>
      </c>
      <c r="C46" s="137"/>
      <c r="D46" s="33">
        <f>C46/B46*100</f>
        <v>0</v>
      </c>
      <c r="E46" s="33"/>
      <c r="F46" s="126">
        <f t="shared" si="0"/>
        <v>0</v>
      </c>
      <c r="G46" s="27"/>
      <c r="H46" s="33"/>
      <c r="I46" s="53">
        <f t="shared" si="2"/>
        <v>0</v>
      </c>
      <c r="J46" s="58">
        <f t="shared" si="4"/>
      </c>
      <c r="K46" s="38">
        <f t="shared" si="5"/>
      </c>
      <c r="L46" s="57" t="e">
        <f t="shared" si="3"/>
        <v>#VALUE!</v>
      </c>
      <c r="N46" s="2">
        <f>M46*C46/10</f>
        <v>0</v>
      </c>
    </row>
    <row r="47" spans="1:12" s="2" customFormat="1" ht="15" hidden="1">
      <c r="A47" s="132" t="s">
        <v>65</v>
      </c>
      <c r="B47" s="74">
        <v>8.3</v>
      </c>
      <c r="C47" s="137"/>
      <c r="D47" s="33">
        <f aca="true" t="shared" si="7" ref="D47:D102">C47/B47*100</f>
        <v>0</v>
      </c>
      <c r="E47" s="33">
        <v>0.5</v>
      </c>
      <c r="F47" s="126">
        <f t="shared" si="0"/>
        <v>-0.5</v>
      </c>
      <c r="G47" s="27"/>
      <c r="H47" s="33">
        <v>0.5</v>
      </c>
      <c r="I47" s="53">
        <f t="shared" si="2"/>
        <v>-0.5</v>
      </c>
      <c r="J47" s="58">
        <f t="shared" si="4"/>
      </c>
      <c r="K47" s="38">
        <f t="shared" si="5"/>
        <v>10</v>
      </c>
      <c r="L47" s="57" t="e">
        <f t="shared" si="3"/>
        <v>#VALUE!</v>
      </c>
    </row>
    <row r="48" spans="1:12" s="2" customFormat="1" ht="15" hidden="1">
      <c r="A48" s="132" t="s">
        <v>66</v>
      </c>
      <c r="B48" s="74">
        <v>17.39</v>
      </c>
      <c r="C48" s="137"/>
      <c r="D48" s="33">
        <f t="shared" si="7"/>
        <v>0</v>
      </c>
      <c r="E48" s="33">
        <v>8.5</v>
      </c>
      <c r="F48" s="126">
        <f t="shared" si="0"/>
        <v>-8.5</v>
      </c>
      <c r="G48" s="27"/>
      <c r="H48" s="33">
        <v>10.6</v>
      </c>
      <c r="I48" s="53">
        <f>G48-H48</f>
        <v>-10.6</v>
      </c>
      <c r="J48" s="58">
        <f t="shared" si="4"/>
      </c>
      <c r="K48" s="38">
        <f t="shared" si="5"/>
        <v>12.470588235294118</v>
      </c>
      <c r="L48" s="57" t="e">
        <f t="shared" si="3"/>
        <v>#VALUE!</v>
      </c>
    </row>
    <row r="49" spans="1:12" s="2" customFormat="1" ht="15">
      <c r="A49" s="132" t="s">
        <v>29</v>
      </c>
      <c r="B49" s="74">
        <v>10.54</v>
      </c>
      <c r="C49" s="137">
        <v>0.07</v>
      </c>
      <c r="D49" s="33">
        <f t="shared" si="7"/>
        <v>0.6641366223908919</v>
      </c>
      <c r="E49" s="33">
        <v>0.03</v>
      </c>
      <c r="F49" s="126">
        <f t="shared" si="0"/>
        <v>0.04000000000000001</v>
      </c>
      <c r="G49" s="27">
        <v>0.142</v>
      </c>
      <c r="H49" s="33">
        <v>0.045</v>
      </c>
      <c r="I49" s="53">
        <f>G49-H49</f>
        <v>0.09699999999999999</v>
      </c>
      <c r="J49" s="58">
        <f t="shared" si="4"/>
        <v>20.28571428571428</v>
      </c>
      <c r="K49" s="38">
        <f t="shared" si="5"/>
        <v>15</v>
      </c>
      <c r="L49" s="57">
        <f t="shared" si="3"/>
        <v>5.285714285714281</v>
      </c>
    </row>
    <row r="50" spans="1:12" s="2" customFormat="1" ht="15">
      <c r="A50" s="132" t="s">
        <v>68</v>
      </c>
      <c r="B50" s="74">
        <v>2</v>
      </c>
      <c r="C50" s="137">
        <v>0.773</v>
      </c>
      <c r="D50" s="33">
        <f t="shared" si="7"/>
        <v>38.65</v>
      </c>
      <c r="E50" s="33">
        <v>3.3</v>
      </c>
      <c r="F50" s="126">
        <f t="shared" si="0"/>
        <v>-2.5269999999999997</v>
      </c>
      <c r="G50" s="27">
        <v>1.35</v>
      </c>
      <c r="H50" s="33">
        <v>2.1</v>
      </c>
      <c r="I50" s="53">
        <f>G50-H50</f>
        <v>-0.75</v>
      </c>
      <c r="J50" s="58">
        <f t="shared" si="4"/>
        <v>17.464424320827945</v>
      </c>
      <c r="K50" s="38">
        <f t="shared" si="5"/>
        <v>6.363636363636365</v>
      </c>
      <c r="L50" s="57">
        <f t="shared" si="3"/>
        <v>11.10078795719158</v>
      </c>
    </row>
    <row r="51" spans="1:12" s="2" customFormat="1" ht="15">
      <c r="A51" s="132" t="s">
        <v>69</v>
      </c>
      <c r="B51" s="74">
        <v>19.24</v>
      </c>
      <c r="C51" s="137">
        <v>0.239</v>
      </c>
      <c r="D51" s="33">
        <f t="shared" si="7"/>
        <v>1.2422037422037422</v>
      </c>
      <c r="E51" s="33">
        <v>13.519</v>
      </c>
      <c r="F51" s="126">
        <f t="shared" si="0"/>
        <v>-13.28</v>
      </c>
      <c r="G51" s="27">
        <v>0.219</v>
      </c>
      <c r="H51" s="33">
        <v>9.504</v>
      </c>
      <c r="I51" s="53">
        <f>G51-H51</f>
        <v>-9.285</v>
      </c>
      <c r="J51" s="58">
        <f t="shared" si="4"/>
        <v>9.163179916317992</v>
      </c>
      <c r="K51" s="38">
        <f t="shared" si="5"/>
        <v>7.030105777054515</v>
      </c>
      <c r="L51" s="57">
        <f t="shared" si="3"/>
        <v>2.133074139263477</v>
      </c>
    </row>
    <row r="52" spans="1:12" s="2" customFormat="1" ht="15">
      <c r="A52" s="132" t="s">
        <v>95</v>
      </c>
      <c r="B52" s="74">
        <v>318.58</v>
      </c>
      <c r="C52" s="137">
        <v>92.6</v>
      </c>
      <c r="D52" s="33">
        <f t="shared" si="7"/>
        <v>29.066482516165483</v>
      </c>
      <c r="E52" s="33">
        <v>116.1</v>
      </c>
      <c r="F52" s="126">
        <f t="shared" si="0"/>
        <v>-23.5</v>
      </c>
      <c r="G52" s="27">
        <v>174.4</v>
      </c>
      <c r="H52" s="33">
        <v>257.6</v>
      </c>
      <c r="I52" s="53">
        <f>G52-H52</f>
        <v>-83.20000000000002</v>
      </c>
      <c r="J52" s="58">
        <f t="shared" si="4"/>
        <v>18.83369330453564</v>
      </c>
      <c r="K52" s="38">
        <f t="shared" si="5"/>
        <v>22.187769164513355</v>
      </c>
      <c r="L52" s="57">
        <f t="shared" si="3"/>
        <v>-3.3540758599777156</v>
      </c>
    </row>
    <row r="53" spans="1:12" s="15" customFormat="1" ht="15.75">
      <c r="A53" s="134" t="s">
        <v>34</v>
      </c>
      <c r="B53" s="73">
        <v>3563.06</v>
      </c>
      <c r="C53" s="52">
        <f>SUM(C54:C67)</f>
        <v>45.335</v>
      </c>
      <c r="D53" s="32">
        <f t="shared" si="7"/>
        <v>1.27236139722598</v>
      </c>
      <c r="E53" s="37">
        <v>2</v>
      </c>
      <c r="F53" s="124">
        <f t="shared" si="0"/>
        <v>43.335</v>
      </c>
      <c r="G53" s="29">
        <f>SUM(G54:G67)</f>
        <v>45.614</v>
      </c>
      <c r="H53" s="37">
        <v>1.8</v>
      </c>
      <c r="I53" s="77">
        <f>SUM(I54:I67)</f>
        <v>43.814</v>
      </c>
      <c r="J53" s="52">
        <f t="shared" si="4"/>
        <v>10.061541855078858</v>
      </c>
      <c r="K53" s="37">
        <f t="shared" si="5"/>
        <v>9</v>
      </c>
      <c r="L53" s="56">
        <f t="shared" si="3"/>
        <v>1.0615418550788576</v>
      </c>
    </row>
    <row r="54" spans="1:14" s="23" customFormat="1" ht="15" hidden="1">
      <c r="A54" s="64" t="s">
        <v>70</v>
      </c>
      <c r="B54" s="74">
        <v>221.87</v>
      </c>
      <c r="C54" s="58"/>
      <c r="D54" s="33">
        <f t="shared" si="7"/>
        <v>0</v>
      </c>
      <c r="E54" s="38"/>
      <c r="F54" s="126">
        <f t="shared" si="0"/>
        <v>0</v>
      </c>
      <c r="G54" s="30"/>
      <c r="H54" s="38"/>
      <c r="I54" s="79">
        <f t="shared" si="2"/>
        <v>0</v>
      </c>
      <c r="J54" s="58">
        <f t="shared" si="4"/>
      </c>
      <c r="K54" s="38">
        <f t="shared" si="5"/>
      </c>
      <c r="L54" s="57" t="e">
        <f t="shared" si="3"/>
        <v>#VALUE!</v>
      </c>
      <c r="M54" s="2"/>
      <c r="N54" s="2"/>
    </row>
    <row r="55" spans="1:12" s="2" customFormat="1" ht="15" hidden="1">
      <c r="A55" s="64" t="s">
        <v>71</v>
      </c>
      <c r="B55" s="74"/>
      <c r="C55" s="58"/>
      <c r="D55" s="33" t="e">
        <f t="shared" si="7"/>
        <v>#DIV/0!</v>
      </c>
      <c r="E55" s="38"/>
      <c r="F55" s="126">
        <f t="shared" si="0"/>
        <v>0</v>
      </c>
      <c r="G55" s="30"/>
      <c r="H55" s="38"/>
      <c r="I55" s="79">
        <f t="shared" si="2"/>
        <v>0</v>
      </c>
      <c r="J55" s="58">
        <f t="shared" si="4"/>
      </c>
      <c r="K55" s="38">
        <f t="shared" si="5"/>
      </c>
      <c r="L55" s="57" t="e">
        <f t="shared" si="3"/>
        <v>#VALUE!</v>
      </c>
    </row>
    <row r="56" spans="1:12" s="2" customFormat="1" ht="15" hidden="1">
      <c r="A56" s="64" t="s">
        <v>72</v>
      </c>
      <c r="B56" s="74">
        <v>2.77</v>
      </c>
      <c r="C56" s="58"/>
      <c r="D56" s="33">
        <f t="shared" si="7"/>
        <v>0</v>
      </c>
      <c r="E56" s="38"/>
      <c r="F56" s="126">
        <f t="shared" si="0"/>
        <v>0</v>
      </c>
      <c r="G56" s="30"/>
      <c r="H56" s="38"/>
      <c r="I56" s="79">
        <f t="shared" si="2"/>
        <v>0</v>
      </c>
      <c r="J56" s="58">
        <f t="shared" si="4"/>
      </c>
      <c r="K56" s="38">
        <f t="shared" si="5"/>
      </c>
      <c r="L56" s="57" t="e">
        <f t="shared" si="3"/>
        <v>#VALUE!</v>
      </c>
    </row>
    <row r="57" spans="1:12" s="2" customFormat="1" ht="15" hidden="1">
      <c r="A57" s="64" t="s">
        <v>73</v>
      </c>
      <c r="B57" s="74">
        <v>124.11</v>
      </c>
      <c r="C57" s="58"/>
      <c r="D57" s="33">
        <f t="shared" si="7"/>
        <v>0</v>
      </c>
      <c r="E57" s="38"/>
      <c r="F57" s="126">
        <f t="shared" si="0"/>
        <v>0</v>
      </c>
      <c r="G57" s="30"/>
      <c r="H57" s="38"/>
      <c r="I57" s="79">
        <f t="shared" si="2"/>
        <v>0</v>
      </c>
      <c r="J57" s="58">
        <f t="shared" si="4"/>
      </c>
      <c r="K57" s="38">
        <f t="shared" si="5"/>
      </c>
      <c r="L57" s="57" t="e">
        <f t="shared" si="3"/>
        <v>#VALUE!</v>
      </c>
    </row>
    <row r="58" spans="1:12" s="2" customFormat="1" ht="15" hidden="1">
      <c r="A58" s="64" t="s">
        <v>74</v>
      </c>
      <c r="B58" s="74">
        <v>0</v>
      </c>
      <c r="C58" s="58"/>
      <c r="D58" s="33" t="e">
        <f t="shared" si="7"/>
        <v>#DIV/0!</v>
      </c>
      <c r="E58" s="38"/>
      <c r="F58" s="126">
        <f t="shared" si="0"/>
        <v>0</v>
      </c>
      <c r="G58" s="30"/>
      <c r="H58" s="38"/>
      <c r="I58" s="79">
        <f t="shared" si="2"/>
        <v>0</v>
      </c>
      <c r="J58" s="58">
        <f t="shared" si="4"/>
      </c>
      <c r="K58" s="38">
        <f t="shared" si="5"/>
      </c>
      <c r="L58" s="57" t="e">
        <f t="shared" si="3"/>
        <v>#VALUE!</v>
      </c>
    </row>
    <row r="59" spans="1:12" s="2" customFormat="1" ht="15" hidden="1">
      <c r="A59" s="64" t="s">
        <v>35</v>
      </c>
      <c r="B59" s="74">
        <v>3.52</v>
      </c>
      <c r="C59" s="58"/>
      <c r="D59" s="33">
        <f t="shared" si="7"/>
        <v>0</v>
      </c>
      <c r="E59" s="38"/>
      <c r="F59" s="126">
        <f t="shared" si="0"/>
        <v>0</v>
      </c>
      <c r="G59" s="30"/>
      <c r="H59" s="38"/>
      <c r="I59" s="79">
        <f t="shared" si="2"/>
        <v>0</v>
      </c>
      <c r="J59" s="58">
        <f t="shared" si="4"/>
      </c>
      <c r="K59" s="38">
        <f t="shared" si="5"/>
      </c>
      <c r="L59" s="57" t="e">
        <f t="shared" si="3"/>
        <v>#VALUE!</v>
      </c>
    </row>
    <row r="60" spans="1:12" s="2" customFormat="1" ht="15" hidden="1">
      <c r="A60" s="64" t="s">
        <v>94</v>
      </c>
      <c r="B60" s="74">
        <v>999999999</v>
      </c>
      <c r="C60" s="58"/>
      <c r="D60" s="33">
        <f>C60/B60*100</f>
        <v>0</v>
      </c>
      <c r="E60" s="38"/>
      <c r="F60" s="126">
        <f>C60-E60</f>
        <v>0</v>
      </c>
      <c r="G60" s="30"/>
      <c r="H60" s="38"/>
      <c r="I60" s="79">
        <f>G60-H60</f>
        <v>0</v>
      </c>
      <c r="J60" s="58">
        <f t="shared" si="4"/>
      </c>
      <c r="K60" s="38">
        <f t="shared" si="5"/>
      </c>
      <c r="L60" s="57" t="e">
        <f t="shared" si="3"/>
        <v>#VALUE!</v>
      </c>
    </row>
    <row r="61" spans="1:12" s="2" customFormat="1" ht="15" hidden="1">
      <c r="A61" s="64" t="s">
        <v>36</v>
      </c>
      <c r="B61" s="74">
        <v>999999999</v>
      </c>
      <c r="C61" s="58"/>
      <c r="D61" s="33">
        <f t="shared" si="7"/>
        <v>0</v>
      </c>
      <c r="E61" s="38"/>
      <c r="F61" s="126">
        <f t="shared" si="0"/>
        <v>0</v>
      </c>
      <c r="G61" s="30"/>
      <c r="H61" s="38"/>
      <c r="I61" s="79">
        <f t="shared" si="2"/>
        <v>0</v>
      </c>
      <c r="J61" s="58">
        <f t="shared" si="4"/>
      </c>
      <c r="K61" s="38">
        <f t="shared" si="5"/>
      </c>
      <c r="L61" s="57" t="e">
        <f t="shared" si="3"/>
        <v>#VALUE!</v>
      </c>
    </row>
    <row r="62" spans="1:12" s="2" customFormat="1" ht="15" hidden="1">
      <c r="A62" s="64" t="s">
        <v>75</v>
      </c>
      <c r="B62" s="74">
        <v>13.73</v>
      </c>
      <c r="C62" s="58"/>
      <c r="D62" s="33">
        <f t="shared" si="7"/>
        <v>0</v>
      </c>
      <c r="E62" s="38"/>
      <c r="F62" s="126">
        <f t="shared" si="0"/>
        <v>0</v>
      </c>
      <c r="G62" s="30"/>
      <c r="H62" s="38"/>
      <c r="I62" s="79">
        <f t="shared" si="2"/>
        <v>0</v>
      </c>
      <c r="J62" s="58">
        <f t="shared" si="4"/>
      </c>
      <c r="K62" s="38">
        <f t="shared" si="5"/>
      </c>
      <c r="L62" s="57" t="e">
        <f t="shared" si="3"/>
        <v>#VALUE!</v>
      </c>
    </row>
    <row r="63" spans="1:12" s="2" customFormat="1" ht="15">
      <c r="A63" s="64" t="s">
        <v>37</v>
      </c>
      <c r="B63" s="74">
        <v>906.56</v>
      </c>
      <c r="C63" s="58">
        <v>18</v>
      </c>
      <c r="D63" s="33">
        <f t="shared" si="7"/>
        <v>1.985527709142252</v>
      </c>
      <c r="E63" s="38">
        <v>0.1</v>
      </c>
      <c r="F63" s="126">
        <f t="shared" si="0"/>
        <v>17.9</v>
      </c>
      <c r="G63" s="30">
        <v>14.7</v>
      </c>
      <c r="H63" s="38">
        <v>0.1</v>
      </c>
      <c r="I63" s="79">
        <f t="shared" si="2"/>
        <v>14.6</v>
      </c>
      <c r="J63" s="58">
        <f t="shared" si="4"/>
        <v>8.166666666666666</v>
      </c>
      <c r="K63" s="38">
        <f t="shared" si="5"/>
        <v>10</v>
      </c>
      <c r="L63" s="57">
        <f t="shared" si="3"/>
        <v>-1.833333333333334</v>
      </c>
    </row>
    <row r="64" spans="1:12" s="2" customFormat="1" ht="15" hidden="1">
      <c r="A64" s="64" t="s">
        <v>38</v>
      </c>
      <c r="B64" s="74">
        <v>246.39</v>
      </c>
      <c r="C64" s="58"/>
      <c r="D64" s="33">
        <f t="shared" si="7"/>
        <v>0</v>
      </c>
      <c r="E64" s="38"/>
      <c r="F64" s="126">
        <f t="shared" si="0"/>
        <v>0</v>
      </c>
      <c r="G64" s="30"/>
      <c r="H64" s="38"/>
      <c r="I64" s="79">
        <f t="shared" si="2"/>
        <v>0</v>
      </c>
      <c r="J64" s="58">
        <f t="shared" si="4"/>
      </c>
      <c r="K64" s="38">
        <f t="shared" si="5"/>
      </c>
      <c r="L64" s="57" t="e">
        <f t="shared" si="3"/>
        <v>#VALUE!</v>
      </c>
    </row>
    <row r="65" spans="1:12" s="2" customFormat="1" ht="15" hidden="1">
      <c r="A65" s="132" t="s">
        <v>39</v>
      </c>
      <c r="B65" s="74">
        <v>621.59</v>
      </c>
      <c r="C65" s="58"/>
      <c r="D65" s="33">
        <f t="shared" si="7"/>
        <v>0</v>
      </c>
      <c r="E65" s="38"/>
      <c r="F65" s="126">
        <f t="shared" si="0"/>
        <v>0</v>
      </c>
      <c r="G65" s="30"/>
      <c r="H65" s="38"/>
      <c r="I65" s="79">
        <f t="shared" si="2"/>
        <v>0</v>
      </c>
      <c r="J65" s="58">
        <f t="shared" si="4"/>
      </c>
      <c r="K65" s="38">
        <f t="shared" si="5"/>
      </c>
      <c r="L65" s="57" t="e">
        <f t="shared" si="3"/>
        <v>#VALUE!</v>
      </c>
    </row>
    <row r="66" spans="1:12" s="2" customFormat="1" ht="15">
      <c r="A66" s="132" t="s">
        <v>40</v>
      </c>
      <c r="B66" s="74">
        <v>1214.35</v>
      </c>
      <c r="C66" s="137">
        <v>24.9</v>
      </c>
      <c r="D66" s="33">
        <f t="shared" si="7"/>
        <v>2.050479680487504</v>
      </c>
      <c r="E66" s="33">
        <v>1.9</v>
      </c>
      <c r="F66" s="126">
        <f t="shared" si="0"/>
        <v>23</v>
      </c>
      <c r="G66" s="27">
        <v>26.3</v>
      </c>
      <c r="H66" s="33">
        <v>1.7</v>
      </c>
      <c r="I66" s="79">
        <f t="shared" si="2"/>
        <v>24.6</v>
      </c>
      <c r="J66" s="58">
        <f t="shared" si="4"/>
        <v>10.562248995983936</v>
      </c>
      <c r="K66" s="38">
        <f t="shared" si="5"/>
        <v>8.947368421052632</v>
      </c>
      <c r="L66" s="57">
        <f t="shared" si="3"/>
        <v>1.6148805749313038</v>
      </c>
    </row>
    <row r="67" spans="1:12" s="2" customFormat="1" ht="15">
      <c r="A67" s="64" t="s">
        <v>41</v>
      </c>
      <c r="B67" s="74">
        <v>207.89</v>
      </c>
      <c r="C67" s="58">
        <v>2.435</v>
      </c>
      <c r="D67" s="33">
        <f t="shared" si="7"/>
        <v>1.1712925104622638</v>
      </c>
      <c r="E67" s="38"/>
      <c r="F67" s="126">
        <f t="shared" si="0"/>
        <v>2.435</v>
      </c>
      <c r="G67" s="30">
        <v>4.614</v>
      </c>
      <c r="H67" s="38"/>
      <c r="I67" s="79">
        <f t="shared" si="2"/>
        <v>4.614</v>
      </c>
      <c r="J67" s="58">
        <f t="shared" si="4"/>
        <v>18.94866529774127</v>
      </c>
      <c r="K67" s="38">
        <f t="shared" si="5"/>
      </c>
      <c r="L67" s="57"/>
    </row>
    <row r="68" spans="1:12" s="15" customFormat="1" ht="15.75" hidden="1">
      <c r="A68" s="134" t="s">
        <v>76</v>
      </c>
      <c r="B68" s="73">
        <v>109.02</v>
      </c>
      <c r="C68" s="52">
        <f>SUM(C69:C74)-C72-C73</f>
        <v>0</v>
      </c>
      <c r="D68" s="32">
        <f t="shared" si="7"/>
        <v>0</v>
      </c>
      <c r="E68" s="37">
        <v>0</v>
      </c>
      <c r="F68" s="124">
        <f t="shared" si="0"/>
        <v>0</v>
      </c>
      <c r="G68" s="29">
        <f>SUM(G69:G74)-G72-G73</f>
        <v>0</v>
      </c>
      <c r="H68" s="37">
        <v>0</v>
      </c>
      <c r="I68" s="77">
        <f t="shared" si="2"/>
        <v>0</v>
      </c>
      <c r="J68" s="52">
        <f t="shared" si="4"/>
      </c>
      <c r="K68" s="37">
        <f t="shared" si="5"/>
      </c>
      <c r="L68" s="56"/>
    </row>
    <row r="69" spans="1:12" s="2" customFormat="1" ht="15" hidden="1">
      <c r="A69" s="64" t="s">
        <v>77</v>
      </c>
      <c r="B69" s="74">
        <v>26.43</v>
      </c>
      <c r="C69" s="58"/>
      <c r="D69" s="33">
        <f t="shared" si="7"/>
        <v>0</v>
      </c>
      <c r="E69" s="38"/>
      <c r="F69" s="126">
        <f t="shared" si="0"/>
        <v>0</v>
      </c>
      <c r="G69" s="30"/>
      <c r="H69" s="38"/>
      <c r="I69" s="79">
        <f t="shared" si="2"/>
        <v>0</v>
      </c>
      <c r="J69" s="58">
        <f t="shared" si="4"/>
      </c>
      <c r="K69" s="38">
        <f t="shared" si="5"/>
      </c>
      <c r="L69" s="57"/>
    </row>
    <row r="70" spans="1:12" s="2" customFormat="1" ht="15" hidden="1">
      <c r="A70" s="64" t="s">
        <v>42</v>
      </c>
      <c r="B70" s="74"/>
      <c r="C70" s="58"/>
      <c r="D70" s="33" t="e">
        <f t="shared" si="7"/>
        <v>#DIV/0!</v>
      </c>
      <c r="E70" s="38"/>
      <c r="F70" s="126">
        <f t="shared" si="0"/>
        <v>0</v>
      </c>
      <c r="G70" s="30"/>
      <c r="H70" s="38"/>
      <c r="I70" s="79">
        <f aca="true" t="shared" si="8" ref="I70:I102">G70-H70</f>
        <v>0</v>
      </c>
      <c r="J70" s="58">
        <f t="shared" si="4"/>
      </c>
      <c r="K70" s="38">
        <f t="shared" si="5"/>
      </c>
      <c r="L70" s="57"/>
    </row>
    <row r="71" spans="1:12" s="2" customFormat="1" ht="15" hidden="1">
      <c r="A71" s="64" t="s">
        <v>43</v>
      </c>
      <c r="B71" s="74"/>
      <c r="C71" s="58"/>
      <c r="D71" s="33" t="e">
        <f t="shared" si="7"/>
        <v>#DIV/0!</v>
      </c>
      <c r="E71" s="38"/>
      <c r="F71" s="126">
        <f aca="true" t="shared" si="9" ref="F71:F102">C71-E71</f>
        <v>0</v>
      </c>
      <c r="G71" s="30"/>
      <c r="H71" s="38"/>
      <c r="I71" s="79">
        <f t="shared" si="8"/>
        <v>0</v>
      </c>
      <c r="J71" s="58">
        <f aca="true" t="shared" si="10" ref="J71:J102">IF(C71&gt;0,G71/C71*10,"")</f>
      </c>
      <c r="K71" s="38">
        <f aca="true" t="shared" si="11" ref="K71:K102">IF(E71&gt;0,H71/E71*10,"")</f>
      </c>
      <c r="L71" s="57"/>
    </row>
    <row r="72" spans="1:12" s="2" customFormat="1" ht="15" hidden="1">
      <c r="A72" s="64" t="s">
        <v>78</v>
      </c>
      <c r="B72" s="74"/>
      <c r="C72" s="58"/>
      <c r="D72" s="33" t="e">
        <f t="shared" si="7"/>
        <v>#DIV/0!</v>
      </c>
      <c r="E72" s="38"/>
      <c r="F72" s="126">
        <f t="shared" si="9"/>
        <v>0</v>
      </c>
      <c r="G72" s="30"/>
      <c r="H72" s="38"/>
      <c r="I72" s="79">
        <f t="shared" si="8"/>
        <v>0</v>
      </c>
      <c r="J72" s="58">
        <f t="shared" si="10"/>
      </c>
      <c r="K72" s="38">
        <f t="shared" si="11"/>
      </c>
      <c r="L72" s="57"/>
    </row>
    <row r="73" spans="1:12" s="2" customFormat="1" ht="15" hidden="1">
      <c r="A73" s="64" t="s">
        <v>79</v>
      </c>
      <c r="B73" s="74"/>
      <c r="C73" s="58"/>
      <c r="D73" s="33" t="e">
        <f t="shared" si="7"/>
        <v>#DIV/0!</v>
      </c>
      <c r="E73" s="38"/>
      <c r="F73" s="126">
        <f t="shared" si="9"/>
        <v>0</v>
      </c>
      <c r="G73" s="30"/>
      <c r="H73" s="38"/>
      <c r="I73" s="79">
        <f t="shared" si="8"/>
        <v>0</v>
      </c>
      <c r="J73" s="58">
        <f t="shared" si="10"/>
      </c>
      <c r="K73" s="38">
        <f t="shared" si="11"/>
      </c>
      <c r="L73" s="57"/>
    </row>
    <row r="74" spans="1:12" s="2" customFormat="1" ht="15" hidden="1">
      <c r="A74" s="64" t="s">
        <v>44</v>
      </c>
      <c r="B74" s="74">
        <v>82.6</v>
      </c>
      <c r="C74" s="58"/>
      <c r="D74" s="33">
        <f t="shared" si="7"/>
        <v>0</v>
      </c>
      <c r="E74" s="38"/>
      <c r="F74" s="126">
        <f t="shared" si="9"/>
        <v>0</v>
      </c>
      <c r="G74" s="30"/>
      <c r="H74" s="38"/>
      <c r="I74" s="79">
        <f t="shared" si="8"/>
        <v>0</v>
      </c>
      <c r="J74" s="58">
        <f t="shared" si="10"/>
      </c>
      <c r="K74" s="38">
        <f t="shared" si="11"/>
      </c>
      <c r="L74" s="57"/>
    </row>
    <row r="75" spans="1:12" s="15" customFormat="1" ht="15.75">
      <c r="A75" s="134" t="s">
        <v>45</v>
      </c>
      <c r="B75" s="73">
        <v>738.48</v>
      </c>
      <c r="C75" s="52">
        <f>SUM(C76:C91)-C82-C83-C91</f>
        <v>0.25</v>
      </c>
      <c r="D75" s="32">
        <f t="shared" si="7"/>
        <v>0.03385332033365833</v>
      </c>
      <c r="E75" s="37">
        <v>0</v>
      </c>
      <c r="F75" s="124">
        <f t="shared" si="9"/>
        <v>0.25</v>
      </c>
      <c r="G75" s="29">
        <f>SUM(G76:G91)-G82-G83-G91</f>
        <v>0.24</v>
      </c>
      <c r="H75" s="37">
        <v>0</v>
      </c>
      <c r="I75" s="77">
        <f t="shared" si="8"/>
        <v>0.24</v>
      </c>
      <c r="J75" s="52">
        <f t="shared" si="10"/>
        <v>9.6</v>
      </c>
      <c r="K75" s="37">
        <f t="shared" si="11"/>
      </c>
      <c r="L75" s="56"/>
    </row>
    <row r="76" spans="1:12" s="2" customFormat="1" ht="15" hidden="1">
      <c r="A76" s="64" t="s">
        <v>80</v>
      </c>
      <c r="B76" s="74"/>
      <c r="C76" s="58"/>
      <c r="D76" s="33" t="e">
        <f t="shared" si="7"/>
        <v>#DIV/0!</v>
      </c>
      <c r="E76" s="38"/>
      <c r="F76" s="126">
        <f t="shared" si="9"/>
        <v>0</v>
      </c>
      <c r="G76" s="30"/>
      <c r="H76" s="38"/>
      <c r="I76" s="79">
        <f t="shared" si="8"/>
        <v>0</v>
      </c>
      <c r="J76" s="58">
        <f t="shared" si="10"/>
      </c>
      <c r="K76" s="38">
        <f t="shared" si="11"/>
      </c>
      <c r="L76" s="57"/>
    </row>
    <row r="77" spans="1:12" s="2" customFormat="1" ht="15" hidden="1">
      <c r="A77" s="64" t="s">
        <v>81</v>
      </c>
      <c r="B77" s="74"/>
      <c r="C77" s="58"/>
      <c r="D77" s="33" t="e">
        <f t="shared" si="7"/>
        <v>#DIV/0!</v>
      </c>
      <c r="E77" s="38"/>
      <c r="F77" s="126">
        <f t="shared" si="9"/>
        <v>0</v>
      </c>
      <c r="G77" s="30"/>
      <c r="H77" s="38"/>
      <c r="I77" s="79">
        <f t="shared" si="8"/>
        <v>0</v>
      </c>
      <c r="J77" s="58">
        <f t="shared" si="10"/>
      </c>
      <c r="K77" s="38">
        <f t="shared" si="11"/>
      </c>
      <c r="L77" s="57"/>
    </row>
    <row r="78" spans="1:12" s="2" customFormat="1" ht="15" hidden="1">
      <c r="A78" s="64" t="s">
        <v>82</v>
      </c>
      <c r="B78" s="74"/>
      <c r="C78" s="58"/>
      <c r="D78" s="33" t="e">
        <f t="shared" si="7"/>
        <v>#DIV/0!</v>
      </c>
      <c r="E78" s="38"/>
      <c r="F78" s="126">
        <f t="shared" si="9"/>
        <v>0</v>
      </c>
      <c r="G78" s="30"/>
      <c r="H78" s="38"/>
      <c r="I78" s="79">
        <f t="shared" si="8"/>
        <v>0</v>
      </c>
      <c r="J78" s="58">
        <f t="shared" si="10"/>
      </c>
      <c r="K78" s="38">
        <f t="shared" si="11"/>
      </c>
      <c r="L78" s="57"/>
    </row>
    <row r="79" spans="1:12" s="2" customFormat="1" ht="15" hidden="1">
      <c r="A79" s="64" t="s">
        <v>83</v>
      </c>
      <c r="B79" s="74">
        <v>999999999</v>
      </c>
      <c r="C79" s="58"/>
      <c r="D79" s="33">
        <f t="shared" si="7"/>
        <v>0</v>
      </c>
      <c r="E79" s="38"/>
      <c r="F79" s="126">
        <f t="shared" si="9"/>
        <v>0</v>
      </c>
      <c r="G79" s="30"/>
      <c r="H79" s="38"/>
      <c r="I79" s="79">
        <f t="shared" si="8"/>
        <v>0</v>
      </c>
      <c r="J79" s="58">
        <f t="shared" si="10"/>
      </c>
      <c r="K79" s="38">
        <f t="shared" si="11"/>
      </c>
      <c r="L79" s="57"/>
    </row>
    <row r="80" spans="1:12" s="2" customFormat="1" ht="15">
      <c r="A80" s="65" t="s">
        <v>46</v>
      </c>
      <c r="B80" s="80">
        <v>669.98</v>
      </c>
      <c r="C80" s="59">
        <v>0.25</v>
      </c>
      <c r="D80" s="81">
        <f t="shared" si="7"/>
        <v>0.03731454670288665</v>
      </c>
      <c r="E80" s="41"/>
      <c r="F80" s="148">
        <f t="shared" si="9"/>
        <v>0.25</v>
      </c>
      <c r="G80" s="39">
        <v>0.24</v>
      </c>
      <c r="H80" s="41"/>
      <c r="I80" s="82">
        <f t="shared" si="8"/>
        <v>0.24</v>
      </c>
      <c r="J80" s="59">
        <f t="shared" si="10"/>
        <v>9.6</v>
      </c>
      <c r="K80" s="41">
        <f t="shared" si="11"/>
      </c>
      <c r="L80" s="98"/>
    </row>
    <row r="81" spans="1:12" s="2" customFormat="1" ht="15" hidden="1">
      <c r="A81" s="173" t="s">
        <v>47</v>
      </c>
      <c r="B81" s="104">
        <v>1.68</v>
      </c>
      <c r="C81" s="114"/>
      <c r="D81" s="110">
        <f t="shared" si="7"/>
        <v>0</v>
      </c>
      <c r="E81" s="107"/>
      <c r="F81" s="157">
        <f t="shared" si="9"/>
        <v>0</v>
      </c>
      <c r="G81" s="105"/>
      <c r="H81" s="107"/>
      <c r="I81" s="111">
        <f t="shared" si="8"/>
        <v>0</v>
      </c>
      <c r="J81" s="114">
        <f t="shared" si="10"/>
      </c>
      <c r="K81" s="107">
        <f t="shared" si="11"/>
      </c>
      <c r="L81" s="97" t="e">
        <f aca="true" t="shared" si="12" ref="L70:L102">J81-K81</f>
        <v>#VALUE!</v>
      </c>
    </row>
    <row r="82" spans="1:12" s="2" customFormat="1" ht="15" hidden="1">
      <c r="A82" s="64" t="s">
        <v>84</v>
      </c>
      <c r="B82" s="74"/>
      <c r="C82" s="58"/>
      <c r="D82" s="33" t="e">
        <f t="shared" si="7"/>
        <v>#DIV/0!</v>
      </c>
      <c r="E82" s="38"/>
      <c r="F82" s="126">
        <f t="shared" si="9"/>
        <v>0</v>
      </c>
      <c r="G82" s="30"/>
      <c r="H82" s="38"/>
      <c r="I82" s="79">
        <f t="shared" si="8"/>
        <v>0</v>
      </c>
      <c r="J82" s="58">
        <f t="shared" si="10"/>
      </c>
      <c r="K82" s="38">
        <f t="shared" si="11"/>
      </c>
      <c r="L82" s="57" t="e">
        <f t="shared" si="12"/>
        <v>#VALUE!</v>
      </c>
    </row>
    <row r="83" spans="1:12" s="2" customFormat="1" ht="15" hidden="1">
      <c r="A83" s="64" t="s">
        <v>85</v>
      </c>
      <c r="B83" s="74"/>
      <c r="C83" s="58"/>
      <c r="D83" s="33" t="e">
        <f t="shared" si="7"/>
        <v>#DIV/0!</v>
      </c>
      <c r="E83" s="38"/>
      <c r="F83" s="126">
        <f t="shared" si="9"/>
        <v>0</v>
      </c>
      <c r="G83" s="30"/>
      <c r="H83" s="38"/>
      <c r="I83" s="79">
        <f t="shared" si="8"/>
        <v>0</v>
      </c>
      <c r="J83" s="58">
        <f t="shared" si="10"/>
      </c>
      <c r="K83" s="38">
        <f t="shared" si="11"/>
      </c>
      <c r="L83" s="57" t="e">
        <f t="shared" si="12"/>
        <v>#VALUE!</v>
      </c>
    </row>
    <row r="84" spans="1:12" s="2" customFormat="1" ht="15" hidden="1">
      <c r="A84" s="64" t="s">
        <v>48</v>
      </c>
      <c r="B84" s="74"/>
      <c r="C84" s="58"/>
      <c r="D84" s="33" t="e">
        <f t="shared" si="7"/>
        <v>#DIV/0!</v>
      </c>
      <c r="E84" s="38"/>
      <c r="F84" s="126">
        <f t="shared" si="9"/>
        <v>0</v>
      </c>
      <c r="G84" s="30"/>
      <c r="H84" s="38"/>
      <c r="I84" s="79">
        <f t="shared" si="8"/>
        <v>0</v>
      </c>
      <c r="J84" s="58">
        <f t="shared" si="10"/>
      </c>
      <c r="K84" s="38">
        <f t="shared" si="11"/>
      </c>
      <c r="L84" s="57" t="e">
        <f t="shared" si="12"/>
        <v>#VALUE!</v>
      </c>
    </row>
    <row r="85" spans="1:12" s="2" customFormat="1" ht="15" hidden="1">
      <c r="A85" s="64" t="s">
        <v>86</v>
      </c>
      <c r="B85" s="74"/>
      <c r="C85" s="58"/>
      <c r="D85" s="33" t="e">
        <f t="shared" si="7"/>
        <v>#DIV/0!</v>
      </c>
      <c r="E85" s="38"/>
      <c r="F85" s="126">
        <f t="shared" si="9"/>
        <v>0</v>
      </c>
      <c r="G85" s="30"/>
      <c r="H85" s="38"/>
      <c r="I85" s="79">
        <f t="shared" si="8"/>
        <v>0</v>
      </c>
      <c r="J85" s="58">
        <f t="shared" si="10"/>
      </c>
      <c r="K85" s="38">
        <f t="shared" si="11"/>
      </c>
      <c r="L85" s="57" t="e">
        <f t="shared" si="12"/>
        <v>#VALUE!</v>
      </c>
    </row>
    <row r="86" spans="1:12" s="2" customFormat="1" ht="15" hidden="1">
      <c r="A86" s="64" t="s">
        <v>49</v>
      </c>
      <c r="B86" s="74">
        <v>1.32</v>
      </c>
      <c r="C86" s="58"/>
      <c r="D86" s="33">
        <f t="shared" si="7"/>
        <v>0</v>
      </c>
      <c r="E86" s="38"/>
      <c r="F86" s="126">
        <f t="shared" si="9"/>
        <v>0</v>
      </c>
      <c r="G86" s="30"/>
      <c r="H86" s="38"/>
      <c r="I86" s="79">
        <f t="shared" si="8"/>
        <v>0</v>
      </c>
      <c r="J86" s="58">
        <f t="shared" si="10"/>
      </c>
      <c r="K86" s="38">
        <f t="shared" si="11"/>
      </c>
      <c r="L86" s="57" t="e">
        <f t="shared" si="12"/>
        <v>#VALUE!</v>
      </c>
    </row>
    <row r="87" spans="1:12" s="2" customFormat="1" ht="15" hidden="1">
      <c r="A87" s="64" t="s">
        <v>50</v>
      </c>
      <c r="B87" s="74">
        <v>11.4</v>
      </c>
      <c r="C87" s="58"/>
      <c r="D87" s="33">
        <f t="shared" si="7"/>
        <v>0</v>
      </c>
      <c r="E87" s="38"/>
      <c r="F87" s="126">
        <f t="shared" si="9"/>
        <v>0</v>
      </c>
      <c r="G87" s="30"/>
      <c r="H87" s="38"/>
      <c r="I87" s="79">
        <f t="shared" si="8"/>
        <v>0</v>
      </c>
      <c r="J87" s="58">
        <f t="shared" si="10"/>
      </c>
      <c r="K87" s="38">
        <f t="shared" si="11"/>
      </c>
      <c r="L87" s="57" t="e">
        <f t="shared" si="12"/>
        <v>#VALUE!</v>
      </c>
    </row>
    <row r="88" spans="1:12" s="2" customFormat="1" ht="15" hidden="1">
      <c r="A88" s="64" t="s">
        <v>51</v>
      </c>
      <c r="B88" s="74">
        <v>53.5</v>
      </c>
      <c r="C88" s="58"/>
      <c r="D88" s="33">
        <f t="shared" si="7"/>
        <v>0</v>
      </c>
      <c r="E88" s="38"/>
      <c r="F88" s="126">
        <f t="shared" si="9"/>
        <v>0</v>
      </c>
      <c r="G88" s="30"/>
      <c r="H88" s="38"/>
      <c r="I88" s="79">
        <f t="shared" si="8"/>
        <v>0</v>
      </c>
      <c r="J88" s="58">
        <f t="shared" si="10"/>
      </c>
      <c r="K88" s="38">
        <f t="shared" si="11"/>
      </c>
      <c r="L88" s="57" t="e">
        <f t="shared" si="12"/>
        <v>#VALUE!</v>
      </c>
    </row>
    <row r="89" spans="1:12" s="2" customFormat="1" ht="15" hidden="1">
      <c r="A89" s="132" t="s">
        <v>52</v>
      </c>
      <c r="B89" s="74"/>
      <c r="C89" s="58"/>
      <c r="D89" s="33" t="e">
        <f t="shared" si="7"/>
        <v>#DIV/0!</v>
      </c>
      <c r="E89" s="38"/>
      <c r="F89" s="126">
        <f t="shared" si="9"/>
        <v>0</v>
      </c>
      <c r="G89" s="30"/>
      <c r="H89" s="38"/>
      <c r="I89" s="79">
        <f t="shared" si="8"/>
        <v>0</v>
      </c>
      <c r="J89" s="58">
        <f t="shared" si="10"/>
      </c>
      <c r="K89" s="38">
        <f t="shared" si="11"/>
      </c>
      <c r="L89" s="57" t="e">
        <f t="shared" si="12"/>
        <v>#VALUE!</v>
      </c>
    </row>
    <row r="90" spans="1:12" s="2" customFormat="1" ht="15" hidden="1">
      <c r="A90" s="65" t="s">
        <v>97</v>
      </c>
      <c r="B90" s="80">
        <v>0.2</v>
      </c>
      <c r="C90" s="59"/>
      <c r="D90" s="81">
        <f t="shared" si="7"/>
        <v>0</v>
      </c>
      <c r="E90" s="41"/>
      <c r="F90" s="148">
        <f t="shared" si="9"/>
        <v>0</v>
      </c>
      <c r="G90" s="39"/>
      <c r="H90" s="41"/>
      <c r="I90" s="82">
        <f t="shared" si="8"/>
        <v>0</v>
      </c>
      <c r="J90" s="59">
        <f t="shared" si="10"/>
      </c>
      <c r="K90" s="41">
        <f t="shared" si="11"/>
      </c>
      <c r="L90" s="98" t="e">
        <f t="shared" si="12"/>
        <v>#VALUE!</v>
      </c>
    </row>
    <row r="91" spans="1:12" s="2" customFormat="1" ht="15" hidden="1">
      <c r="A91" s="173" t="s">
        <v>87</v>
      </c>
      <c r="B91" s="104"/>
      <c r="C91" s="114"/>
      <c r="D91" s="110" t="e">
        <f t="shared" si="7"/>
        <v>#DIV/0!</v>
      </c>
      <c r="E91" s="107"/>
      <c r="F91" s="157">
        <f t="shared" si="9"/>
        <v>0</v>
      </c>
      <c r="G91" s="105"/>
      <c r="H91" s="107"/>
      <c r="I91" s="111">
        <f t="shared" si="8"/>
        <v>0</v>
      </c>
      <c r="J91" s="114">
        <f t="shared" si="10"/>
      </c>
      <c r="K91" s="107">
        <f t="shared" si="11"/>
      </c>
      <c r="L91" s="97" t="e">
        <f t="shared" si="12"/>
        <v>#VALUE!</v>
      </c>
    </row>
    <row r="92" spans="1:12" s="15" customFormat="1" ht="15.75" hidden="1">
      <c r="A92" s="134" t="s">
        <v>53</v>
      </c>
      <c r="B92" s="73">
        <v>0.02</v>
      </c>
      <c r="C92" s="52">
        <f>SUM(C93:C102)-C98</f>
        <v>0</v>
      </c>
      <c r="D92" s="32">
        <f t="shared" si="7"/>
        <v>0</v>
      </c>
      <c r="E92" s="37"/>
      <c r="F92" s="124">
        <f t="shared" si="9"/>
        <v>0</v>
      </c>
      <c r="G92" s="29">
        <f>SUM(G93:G102)-G98</f>
        <v>0</v>
      </c>
      <c r="H92" s="37"/>
      <c r="I92" s="77">
        <f t="shared" si="8"/>
        <v>0</v>
      </c>
      <c r="J92" s="52">
        <f t="shared" si="10"/>
      </c>
      <c r="K92" s="37">
        <f t="shared" si="11"/>
      </c>
      <c r="L92" s="56" t="e">
        <f t="shared" si="12"/>
        <v>#VALUE!</v>
      </c>
    </row>
    <row r="93" spans="1:12" s="2" customFormat="1" ht="15" hidden="1">
      <c r="A93" s="64" t="s">
        <v>88</v>
      </c>
      <c r="B93" s="74"/>
      <c r="C93" s="58"/>
      <c r="D93" s="33" t="e">
        <f t="shared" si="7"/>
        <v>#DIV/0!</v>
      </c>
      <c r="E93" s="38"/>
      <c r="F93" s="126">
        <f t="shared" si="9"/>
        <v>0</v>
      </c>
      <c r="G93" s="30"/>
      <c r="H93" s="38"/>
      <c r="I93" s="79">
        <f t="shared" si="8"/>
        <v>0</v>
      </c>
      <c r="J93" s="58">
        <f t="shared" si="10"/>
      </c>
      <c r="K93" s="38">
        <f t="shared" si="11"/>
      </c>
      <c r="L93" s="57" t="e">
        <f t="shared" si="12"/>
        <v>#VALUE!</v>
      </c>
    </row>
    <row r="94" spans="1:12" s="2" customFormat="1" ht="15" hidden="1">
      <c r="A94" s="64" t="s">
        <v>54</v>
      </c>
      <c r="B94" s="74">
        <v>0.01</v>
      </c>
      <c r="C94" s="58"/>
      <c r="D94" s="33">
        <f t="shared" si="7"/>
        <v>0</v>
      </c>
      <c r="E94" s="38"/>
      <c r="F94" s="126">
        <f t="shared" si="9"/>
        <v>0</v>
      </c>
      <c r="G94" s="30"/>
      <c r="H94" s="38"/>
      <c r="I94" s="79">
        <f t="shared" si="8"/>
        <v>0</v>
      </c>
      <c r="J94" s="58">
        <f t="shared" si="10"/>
      </c>
      <c r="K94" s="38">
        <f t="shared" si="11"/>
      </c>
      <c r="L94" s="57" t="e">
        <f t="shared" si="12"/>
        <v>#VALUE!</v>
      </c>
    </row>
    <row r="95" spans="1:12" s="2" customFormat="1" ht="15" hidden="1">
      <c r="A95" s="64" t="s">
        <v>55</v>
      </c>
      <c r="B95" s="74">
        <v>0</v>
      </c>
      <c r="C95" s="58"/>
      <c r="D95" s="33" t="e">
        <f t="shared" si="7"/>
        <v>#DIV/0!</v>
      </c>
      <c r="E95" s="38"/>
      <c r="F95" s="126">
        <f t="shared" si="9"/>
        <v>0</v>
      </c>
      <c r="G95" s="30"/>
      <c r="H95" s="38"/>
      <c r="I95" s="79">
        <f t="shared" si="8"/>
        <v>0</v>
      </c>
      <c r="J95" s="58">
        <f t="shared" si="10"/>
      </c>
      <c r="K95" s="38">
        <f t="shared" si="11"/>
      </c>
      <c r="L95" s="57" t="e">
        <f t="shared" si="12"/>
        <v>#VALUE!</v>
      </c>
    </row>
    <row r="96" spans="1:12" s="2" customFormat="1" ht="15" hidden="1">
      <c r="A96" s="64" t="s">
        <v>56</v>
      </c>
      <c r="B96" s="74">
        <v>0</v>
      </c>
      <c r="C96" s="58"/>
      <c r="D96" s="33" t="e">
        <f t="shared" si="7"/>
        <v>#DIV/0!</v>
      </c>
      <c r="E96" s="38"/>
      <c r="F96" s="126">
        <f t="shared" si="9"/>
        <v>0</v>
      </c>
      <c r="G96" s="30"/>
      <c r="H96" s="38"/>
      <c r="I96" s="79">
        <f t="shared" si="8"/>
        <v>0</v>
      </c>
      <c r="J96" s="58">
        <f t="shared" si="10"/>
      </c>
      <c r="K96" s="38">
        <f t="shared" si="11"/>
      </c>
      <c r="L96" s="57" t="e">
        <f t="shared" si="12"/>
        <v>#VALUE!</v>
      </c>
    </row>
    <row r="97" spans="1:12" s="2" customFormat="1" ht="15" hidden="1">
      <c r="A97" s="64" t="s">
        <v>57</v>
      </c>
      <c r="B97" s="74"/>
      <c r="C97" s="58"/>
      <c r="D97" s="33" t="e">
        <f t="shared" si="7"/>
        <v>#DIV/0!</v>
      </c>
      <c r="E97" s="38"/>
      <c r="F97" s="126">
        <f t="shared" si="9"/>
        <v>0</v>
      </c>
      <c r="G97" s="30"/>
      <c r="H97" s="38"/>
      <c r="I97" s="79">
        <f t="shared" si="8"/>
        <v>0</v>
      </c>
      <c r="J97" s="58">
        <f t="shared" si="10"/>
      </c>
      <c r="K97" s="38">
        <f t="shared" si="11"/>
      </c>
      <c r="L97" s="57" t="e">
        <f t="shared" si="12"/>
        <v>#VALUE!</v>
      </c>
    </row>
    <row r="98" spans="1:12" s="2" customFormat="1" ht="15" hidden="1">
      <c r="A98" s="64" t="s">
        <v>89</v>
      </c>
      <c r="B98" s="74"/>
      <c r="C98" s="58"/>
      <c r="D98" s="33" t="e">
        <f t="shared" si="7"/>
        <v>#DIV/0!</v>
      </c>
      <c r="E98" s="38"/>
      <c r="F98" s="126">
        <f t="shared" si="9"/>
        <v>0</v>
      </c>
      <c r="G98" s="30"/>
      <c r="H98" s="38"/>
      <c r="I98" s="79">
        <f t="shared" si="8"/>
        <v>0</v>
      </c>
      <c r="J98" s="58">
        <f t="shared" si="10"/>
      </c>
      <c r="K98" s="38">
        <f t="shared" si="11"/>
      </c>
      <c r="L98" s="57" t="e">
        <f t="shared" si="12"/>
        <v>#VALUE!</v>
      </c>
    </row>
    <row r="99" spans="1:12" s="2" customFormat="1" ht="15" hidden="1">
      <c r="A99" s="64" t="s">
        <v>58</v>
      </c>
      <c r="B99" s="74"/>
      <c r="C99" s="58"/>
      <c r="D99" s="33" t="e">
        <f t="shared" si="7"/>
        <v>#DIV/0!</v>
      </c>
      <c r="E99" s="38"/>
      <c r="F99" s="126">
        <f t="shared" si="9"/>
        <v>0</v>
      </c>
      <c r="G99" s="30"/>
      <c r="H99" s="38"/>
      <c r="I99" s="79">
        <f t="shared" si="8"/>
        <v>0</v>
      </c>
      <c r="J99" s="58">
        <f t="shared" si="10"/>
      </c>
      <c r="K99" s="38">
        <f t="shared" si="11"/>
      </c>
      <c r="L99" s="57" t="e">
        <f t="shared" si="12"/>
        <v>#VALUE!</v>
      </c>
    </row>
    <row r="100" spans="1:12" s="2" customFormat="1" ht="15" hidden="1">
      <c r="A100" s="64" t="s">
        <v>59</v>
      </c>
      <c r="B100" s="74"/>
      <c r="C100" s="58"/>
      <c r="D100" s="33" t="e">
        <f t="shared" si="7"/>
        <v>#DIV/0!</v>
      </c>
      <c r="E100" s="38"/>
      <c r="F100" s="126">
        <f t="shared" si="9"/>
        <v>0</v>
      </c>
      <c r="G100" s="30"/>
      <c r="H100" s="38"/>
      <c r="I100" s="79">
        <f t="shared" si="8"/>
        <v>0</v>
      </c>
      <c r="J100" s="58">
        <f t="shared" si="10"/>
      </c>
      <c r="K100" s="38">
        <f t="shared" si="11"/>
      </c>
      <c r="L100" s="57" t="e">
        <f t="shared" si="12"/>
        <v>#VALUE!</v>
      </c>
    </row>
    <row r="101" spans="1:12" s="2" customFormat="1" ht="15" hidden="1">
      <c r="A101" s="65" t="s">
        <v>90</v>
      </c>
      <c r="B101" s="80"/>
      <c r="C101" s="59"/>
      <c r="D101" s="81" t="e">
        <f t="shared" si="7"/>
        <v>#DIV/0!</v>
      </c>
      <c r="E101" s="41"/>
      <c r="F101" s="148">
        <f t="shared" si="9"/>
        <v>0</v>
      </c>
      <c r="G101" s="39"/>
      <c r="H101" s="41"/>
      <c r="I101" s="82">
        <f t="shared" si="8"/>
        <v>0</v>
      </c>
      <c r="J101" s="59">
        <f t="shared" si="10"/>
      </c>
      <c r="K101" s="41">
        <f t="shared" si="11"/>
      </c>
      <c r="L101" s="98" t="e">
        <f t="shared" si="12"/>
        <v>#VALUE!</v>
      </c>
    </row>
    <row r="102" spans="1:12" s="2" customFormat="1" ht="15" hidden="1">
      <c r="A102" s="187" t="s">
        <v>91</v>
      </c>
      <c r="B102" s="143"/>
      <c r="C102" s="142"/>
      <c r="D102" s="143" t="e">
        <f t="shared" si="7"/>
        <v>#DIV/0!</v>
      </c>
      <c r="E102" s="142"/>
      <c r="F102" s="188">
        <f t="shared" si="9"/>
        <v>0</v>
      </c>
      <c r="G102" s="142"/>
      <c r="H102" s="142"/>
      <c r="I102" s="143">
        <f t="shared" si="8"/>
        <v>0</v>
      </c>
      <c r="J102" s="142">
        <f t="shared" si="10"/>
      </c>
      <c r="K102" s="142">
        <f t="shared" si="11"/>
      </c>
      <c r="L102" s="189" t="e">
        <f t="shared" si="12"/>
        <v>#VALUE!</v>
      </c>
    </row>
    <row r="103" ht="15" hidden="1"/>
    <row r="104" spans="1:7" s="5" customFormat="1" ht="15" hidden="1">
      <c r="A104" s="4"/>
      <c r="B104" s="4"/>
      <c r="G104" s="2"/>
    </row>
    <row r="105" spans="1:7" s="5" customFormat="1" ht="15">
      <c r="A105" s="4"/>
      <c r="B105" s="4"/>
      <c r="G105" s="2"/>
    </row>
    <row r="106" spans="1:7" s="5" customFormat="1" ht="15">
      <c r="A106" s="4"/>
      <c r="B106" s="4"/>
      <c r="G106" s="2"/>
    </row>
    <row r="107" spans="1:7" s="5" customFormat="1" ht="15">
      <c r="A107" s="4"/>
      <c r="B107" s="4"/>
      <c r="G107" s="2"/>
    </row>
    <row r="108" spans="1:7" s="5" customFormat="1" ht="15">
      <c r="A108" s="4"/>
      <c r="B108" s="4"/>
      <c r="G108" s="2"/>
    </row>
    <row r="109" spans="1:7" s="5" customFormat="1" ht="15">
      <c r="A109" s="4"/>
      <c r="B109" s="4"/>
      <c r="G109" s="2"/>
    </row>
    <row r="110" spans="1:7" s="5" customFormat="1" ht="15">
      <c r="A110" s="4"/>
      <c r="B110" s="4"/>
      <c r="G110" s="2"/>
    </row>
    <row r="111" spans="1:7" s="5" customFormat="1" ht="15">
      <c r="A111" s="4"/>
      <c r="B111" s="4"/>
      <c r="G111" s="2"/>
    </row>
    <row r="112" spans="1:7" s="5" customFormat="1" ht="15">
      <c r="A112" s="4"/>
      <c r="B112" s="4"/>
      <c r="G112" s="2"/>
    </row>
    <row r="113" spans="1:7" s="5" customFormat="1" ht="15">
      <c r="A113" s="4"/>
      <c r="B113" s="4"/>
      <c r="G113" s="2"/>
    </row>
    <row r="114" spans="1:7" s="5" customFormat="1" ht="15">
      <c r="A114" s="4"/>
      <c r="B114" s="4"/>
      <c r="G114" s="2"/>
    </row>
    <row r="115" spans="1:7" s="7" customFormat="1" ht="15">
      <c r="A115" s="4"/>
      <c r="B115" s="4"/>
      <c r="G115" s="8"/>
    </row>
    <row r="116" spans="1:7" s="7" customFormat="1" ht="15">
      <c r="A116" s="4"/>
      <c r="B116" s="4"/>
      <c r="G116" s="8"/>
    </row>
    <row r="117" spans="1:7" s="7" customFormat="1" ht="15">
      <c r="A117" s="4"/>
      <c r="B117" s="4"/>
      <c r="G117" s="8"/>
    </row>
    <row r="118" spans="1:7" s="7" customFormat="1" ht="15">
      <c r="A118" s="4"/>
      <c r="B118" s="4"/>
      <c r="G118" s="8"/>
    </row>
    <row r="119" spans="1:7" s="7" customFormat="1" ht="15">
      <c r="A119" s="4"/>
      <c r="B119" s="4"/>
      <c r="G119" s="8"/>
    </row>
    <row r="120" spans="1:7" s="7" customFormat="1" ht="15">
      <c r="A120" s="4"/>
      <c r="B120" s="4"/>
      <c r="G120" s="8"/>
    </row>
    <row r="121" spans="1:7" s="7" customFormat="1" ht="15">
      <c r="A121" s="4"/>
      <c r="B121" s="4"/>
      <c r="G121" s="8"/>
    </row>
    <row r="122" spans="1:7" s="7" customFormat="1" ht="15">
      <c r="A122" s="4"/>
      <c r="B122" s="4"/>
      <c r="G122" s="8"/>
    </row>
    <row r="123" spans="1:7" s="7" customFormat="1" ht="15">
      <c r="A123" s="4"/>
      <c r="B123" s="4"/>
      <c r="G123" s="8"/>
    </row>
    <row r="124" spans="1:7" s="7" customFormat="1" ht="15">
      <c r="A124" s="4"/>
      <c r="B124" s="4"/>
      <c r="G124" s="8"/>
    </row>
    <row r="125" spans="1:7" s="7" customFormat="1" ht="15">
      <c r="A125" s="4"/>
      <c r="B125" s="4"/>
      <c r="G125" s="8"/>
    </row>
    <row r="126" spans="1:7" s="7" customFormat="1" ht="15">
      <c r="A126" s="4"/>
      <c r="B126" s="4"/>
      <c r="G126" s="8"/>
    </row>
    <row r="127" spans="1:7" s="7" customFormat="1" ht="15">
      <c r="A127" s="4"/>
      <c r="B127" s="4"/>
      <c r="G127" s="8"/>
    </row>
    <row r="128" spans="1:7" s="7" customFormat="1" ht="15">
      <c r="A128" s="4"/>
      <c r="B128" s="4"/>
      <c r="G128" s="8"/>
    </row>
    <row r="129" spans="1:7" s="7" customFormat="1" ht="15">
      <c r="A129" s="4"/>
      <c r="B129" s="4"/>
      <c r="G129" s="8"/>
    </row>
    <row r="130" spans="1:7" s="7" customFormat="1" ht="15">
      <c r="A130" s="4"/>
      <c r="B130" s="4"/>
      <c r="G130" s="8"/>
    </row>
    <row r="131" spans="1:7" s="7" customFormat="1" ht="15">
      <c r="A131" s="4"/>
      <c r="B131" s="4"/>
      <c r="G131" s="8"/>
    </row>
    <row r="132" spans="1:7" s="7" customFormat="1" ht="15">
      <c r="A132" s="4"/>
      <c r="B132" s="4"/>
      <c r="G132" s="8"/>
    </row>
    <row r="133" spans="1:7" s="7" customFormat="1" ht="15">
      <c r="A133" s="4"/>
      <c r="B133" s="4"/>
      <c r="G133" s="8"/>
    </row>
    <row r="134" spans="1:7" s="7" customFormat="1" ht="15">
      <c r="A134" s="4"/>
      <c r="B134" s="4"/>
      <c r="G134" s="8"/>
    </row>
    <row r="135" spans="1:7" s="7" customFormat="1" ht="15">
      <c r="A135" s="4"/>
      <c r="B135" s="4"/>
      <c r="G135" s="8"/>
    </row>
    <row r="136" spans="1:7" s="7" customFormat="1" ht="15">
      <c r="A136" s="4"/>
      <c r="B136" s="4"/>
      <c r="G136" s="8"/>
    </row>
    <row r="137" spans="1:7" s="7" customFormat="1" ht="15">
      <c r="A137" s="4"/>
      <c r="B137" s="4"/>
      <c r="G137" s="8"/>
    </row>
    <row r="138" spans="1:7" s="7" customFormat="1" ht="15">
      <c r="A138" s="4"/>
      <c r="B138" s="4"/>
      <c r="G138" s="8"/>
    </row>
    <row r="139" spans="1:7" s="7" customFormat="1" ht="15">
      <c r="A139" s="4"/>
      <c r="B139" s="4"/>
      <c r="G139" s="8"/>
    </row>
    <row r="140" spans="1:7" s="7" customFormat="1" ht="15">
      <c r="A140" s="4"/>
      <c r="B140" s="4"/>
      <c r="G140" s="8"/>
    </row>
    <row r="141" spans="1:7" s="7" customFormat="1" ht="15">
      <c r="A141" s="4"/>
      <c r="B141" s="4"/>
      <c r="G141" s="8"/>
    </row>
    <row r="142" spans="1:7" s="7" customFormat="1" ht="15">
      <c r="A142" s="4"/>
      <c r="B142" s="4"/>
      <c r="G142" s="8"/>
    </row>
    <row r="143" spans="1:7" s="7" customFormat="1" ht="15">
      <c r="A143" s="4"/>
      <c r="B143" s="4"/>
      <c r="G143" s="8"/>
    </row>
    <row r="144" spans="1:2" s="8" customFormat="1" ht="15">
      <c r="A144" s="6"/>
      <c r="B144" s="6"/>
    </row>
    <row r="145" spans="1:2" s="8" customFormat="1" ht="15">
      <c r="A145" s="6"/>
      <c r="B145" s="6"/>
    </row>
    <row r="146" spans="1:2" s="8" customFormat="1" ht="15">
      <c r="A146" s="6"/>
      <c r="B146" s="6"/>
    </row>
    <row r="147" spans="1:2" s="8" customFormat="1" ht="15">
      <c r="A147" s="6"/>
      <c r="B147" s="6"/>
    </row>
    <row r="148" spans="1:4" s="8" customFormat="1" ht="15">
      <c r="A148" s="6"/>
      <c r="B148" s="196"/>
      <c r="C148" s="196"/>
      <c r="D148" s="196"/>
    </row>
    <row r="149" spans="1:2" s="8" customFormat="1" ht="15.75">
      <c r="A149" s="21"/>
      <c r="B149" s="6"/>
    </row>
    <row r="150" spans="1:4" s="8" customFormat="1" ht="15">
      <c r="A150" s="6"/>
      <c r="B150" s="196"/>
      <c r="C150" s="196"/>
      <c r="D150" s="196"/>
    </row>
    <row r="151" spans="1:2" s="8" customFormat="1" ht="15">
      <c r="A151" s="6"/>
      <c r="B151" s="6"/>
    </row>
    <row r="152" spans="1:2" s="8" customFormat="1" ht="15">
      <c r="A152" s="6"/>
      <c r="B152" s="6"/>
    </row>
    <row r="153" spans="1:2" s="8" customFormat="1" ht="15">
      <c r="A153" s="6"/>
      <c r="B153" s="6"/>
    </row>
    <row r="154" spans="1:2" s="8" customFormat="1" ht="15">
      <c r="A154" s="6"/>
      <c r="B154" s="6"/>
    </row>
    <row r="155" spans="1:2" s="8" customFormat="1" ht="15">
      <c r="A155" s="6"/>
      <c r="B155" s="6"/>
    </row>
    <row r="156" spans="1:2" s="8" customFormat="1" ht="15">
      <c r="A156" s="6"/>
      <c r="B156" s="6"/>
    </row>
    <row r="157" spans="1:2" s="8" customFormat="1" ht="15">
      <c r="A157" s="6"/>
      <c r="B157" s="6"/>
    </row>
    <row r="158" spans="1:2" s="8" customFormat="1" ht="15">
      <c r="A158" s="6"/>
      <c r="B158" s="6"/>
    </row>
    <row r="159" spans="1:2" s="8" customFormat="1" ht="15">
      <c r="A159" s="6"/>
      <c r="B159" s="6"/>
    </row>
    <row r="160" spans="1:2" s="8" customFormat="1" ht="15">
      <c r="A160" s="6"/>
      <c r="B160" s="6"/>
    </row>
    <row r="161" spans="1:2" s="8" customFormat="1" ht="15">
      <c r="A161" s="6"/>
      <c r="B161" s="6"/>
    </row>
    <row r="162" spans="1:2" s="8" customFormat="1" ht="15">
      <c r="A162" s="6"/>
      <c r="B162" s="6"/>
    </row>
    <row r="163" spans="1:2" s="8" customFormat="1" ht="15">
      <c r="A163" s="6"/>
      <c r="B163" s="6"/>
    </row>
    <row r="164" spans="1:2" s="8" customFormat="1" ht="15">
      <c r="A164" s="6"/>
      <c r="B164" s="6"/>
    </row>
    <row r="165" spans="1:2" s="8" customFormat="1" ht="15">
      <c r="A165" s="6"/>
      <c r="B165" s="6"/>
    </row>
    <row r="166" spans="1:2" s="8" customFormat="1" ht="15">
      <c r="A166" s="6"/>
      <c r="B166" s="6"/>
    </row>
    <row r="167" spans="1:2" s="8" customFormat="1" ht="15">
      <c r="A167" s="6"/>
      <c r="B167" s="6"/>
    </row>
    <row r="168" spans="1:2" s="8" customFormat="1" ht="15">
      <c r="A168" s="6"/>
      <c r="B168" s="6"/>
    </row>
    <row r="169" spans="1:2" s="8" customFormat="1" ht="15">
      <c r="A169" s="6"/>
      <c r="B169" s="6"/>
    </row>
    <row r="170" spans="1:2" s="8" customFormat="1" ht="15">
      <c r="A170" s="6"/>
      <c r="B170" s="6"/>
    </row>
    <row r="171" spans="1:2" s="8" customFormat="1" ht="15">
      <c r="A171" s="6"/>
      <c r="B171" s="6"/>
    </row>
    <row r="172" spans="1:2" s="8" customFormat="1" ht="15">
      <c r="A172" s="6"/>
      <c r="B172" s="6"/>
    </row>
    <row r="173" spans="1:2" s="8" customFormat="1" ht="15">
      <c r="A173" s="6"/>
      <c r="B173" s="6"/>
    </row>
    <row r="174" spans="1:2" s="8" customFormat="1" ht="15">
      <c r="A174" s="6"/>
      <c r="B174" s="6"/>
    </row>
    <row r="175" spans="1:2" s="8" customFormat="1" ht="15">
      <c r="A175" s="6"/>
      <c r="B175" s="6"/>
    </row>
    <row r="176" spans="1:2" s="8" customFormat="1" ht="15">
      <c r="A176" s="6"/>
      <c r="B176" s="6"/>
    </row>
    <row r="177" spans="1:2" s="8" customFormat="1" ht="15">
      <c r="A177" s="6"/>
      <c r="B177" s="6"/>
    </row>
    <row r="178" spans="1:2" s="8" customFormat="1" ht="15">
      <c r="A178" s="6"/>
      <c r="B178" s="6"/>
    </row>
    <row r="179" spans="1:2" s="8" customFormat="1" ht="15">
      <c r="A179" s="6"/>
      <c r="B179" s="6"/>
    </row>
    <row r="180" spans="1:2" s="8" customFormat="1" ht="15">
      <c r="A180" s="6"/>
      <c r="B180" s="6"/>
    </row>
    <row r="181" spans="1:2" s="8" customFormat="1" ht="15">
      <c r="A181" s="6"/>
      <c r="B181" s="6"/>
    </row>
    <row r="182" spans="1:2" s="8" customFormat="1" ht="15">
      <c r="A182" s="6"/>
      <c r="B182" s="6"/>
    </row>
    <row r="183" spans="1:2" s="8" customFormat="1" ht="15">
      <c r="A183" s="6"/>
      <c r="B183" s="6"/>
    </row>
    <row r="184" spans="1:2" s="8" customFormat="1" ht="15">
      <c r="A184" s="6"/>
      <c r="B184" s="6"/>
    </row>
    <row r="185" spans="1:2" s="8" customFormat="1" ht="15">
      <c r="A185" s="6"/>
      <c r="B185" s="6"/>
    </row>
    <row r="186" spans="1:2" s="8" customFormat="1" ht="15">
      <c r="A186" s="6"/>
      <c r="B186" s="6"/>
    </row>
    <row r="187" spans="1:2" s="8" customFormat="1" ht="15">
      <c r="A187" s="6"/>
      <c r="B187" s="6"/>
    </row>
    <row r="188" spans="1:2" s="8" customFormat="1" ht="15">
      <c r="A188" s="6"/>
      <c r="B188" s="6"/>
    </row>
    <row r="189" spans="1:2" s="8" customFormat="1" ht="15">
      <c r="A189" s="6"/>
      <c r="B189" s="6"/>
    </row>
    <row r="190" spans="1:2" s="8" customFormat="1" ht="15">
      <c r="A190" s="6"/>
      <c r="B190" s="6"/>
    </row>
    <row r="191" spans="1:2" s="10" customFormat="1" ht="15">
      <c r="A191" s="22"/>
      <c r="B191" s="22"/>
    </row>
    <row r="192" spans="1:2" s="10" customFormat="1" ht="15">
      <c r="A192" s="22"/>
      <c r="B192" s="22"/>
    </row>
    <row r="193" spans="1:2" s="10" customFormat="1" ht="15">
      <c r="A193" s="22"/>
      <c r="B193" s="22"/>
    </row>
    <row r="194" spans="1:2" s="10" customFormat="1" ht="15">
      <c r="A194" s="22"/>
      <c r="B194" s="22"/>
    </row>
    <row r="195" spans="1:2" s="10" customFormat="1" ht="15">
      <c r="A195" s="22"/>
      <c r="B195" s="22"/>
    </row>
    <row r="196" spans="1:2" s="10" customFormat="1" ht="15">
      <c r="A196" s="22"/>
      <c r="B196" s="22"/>
    </row>
    <row r="197" spans="1:2" s="10" customFormat="1" ht="15">
      <c r="A197" s="22"/>
      <c r="B197" s="22"/>
    </row>
    <row r="198" spans="1:2" s="10" customFormat="1" ht="15">
      <c r="A198" s="22"/>
      <c r="B198" s="22"/>
    </row>
    <row r="199" spans="1:2" s="10" customFormat="1" ht="15">
      <c r="A199" s="22"/>
      <c r="B199" s="22"/>
    </row>
    <row r="200" spans="1:2" s="10" customFormat="1" ht="15">
      <c r="A200" s="22"/>
      <c r="B200" s="22"/>
    </row>
    <row r="201" spans="1:2" s="10" customFormat="1" ht="15">
      <c r="A201" s="22"/>
      <c r="B201" s="22"/>
    </row>
    <row r="202" spans="1:2" s="10" customFormat="1" ht="15">
      <c r="A202" s="22"/>
      <c r="B202" s="22"/>
    </row>
    <row r="203" spans="1:2" s="10" customFormat="1" ht="15">
      <c r="A203" s="22"/>
      <c r="B203" s="22"/>
    </row>
    <row r="204" spans="1:2" s="10" customFormat="1" ht="15">
      <c r="A204" s="22"/>
      <c r="B204" s="22"/>
    </row>
    <row r="205" spans="1:2" s="10" customFormat="1" ht="15">
      <c r="A205" s="22"/>
      <c r="B205" s="22"/>
    </row>
    <row r="206" spans="1:2" s="10" customFormat="1" ht="15">
      <c r="A206" s="22"/>
      <c r="B206" s="22"/>
    </row>
    <row r="207" spans="1:2" s="10" customFormat="1" ht="15">
      <c r="A207" s="22"/>
      <c r="B207" s="22"/>
    </row>
    <row r="208" spans="1:2" s="10" customFormat="1" ht="15">
      <c r="A208" s="22"/>
      <c r="B208" s="22"/>
    </row>
    <row r="209" spans="1:2" s="10" customFormat="1" ht="15">
      <c r="A209" s="22"/>
      <c r="B209" s="22"/>
    </row>
    <row r="210" spans="1:2" s="10" customFormat="1" ht="15">
      <c r="A210" s="22"/>
      <c r="B210" s="22"/>
    </row>
    <row r="211" spans="1:2" s="10" customFormat="1" ht="15">
      <c r="A211" s="22"/>
      <c r="B211" s="22"/>
    </row>
    <row r="212" spans="1:2" s="10" customFormat="1" ht="15">
      <c r="A212" s="22"/>
      <c r="B212" s="22"/>
    </row>
    <row r="213" spans="1:2" s="10" customFormat="1" ht="15">
      <c r="A213" s="22"/>
      <c r="B213" s="22"/>
    </row>
    <row r="214" spans="1:2" s="10" customFormat="1" ht="15">
      <c r="A214" s="22"/>
      <c r="B214" s="22"/>
    </row>
    <row r="215" spans="1:2" s="10" customFormat="1" ht="15">
      <c r="A215" s="22"/>
      <c r="B215" s="22"/>
    </row>
    <row r="216" spans="1:2" s="10" customFormat="1" ht="15">
      <c r="A216" s="22"/>
      <c r="B216" s="22"/>
    </row>
    <row r="217" spans="1:2" s="10" customFormat="1" ht="15">
      <c r="A217" s="22"/>
      <c r="B217" s="22"/>
    </row>
    <row r="218" spans="1:2" s="10" customFormat="1" ht="15">
      <c r="A218" s="22"/>
      <c r="B218" s="22"/>
    </row>
    <row r="219" spans="1:2" s="10" customFormat="1" ht="15">
      <c r="A219" s="22"/>
      <c r="B219" s="22"/>
    </row>
    <row r="220" spans="1:2" s="10" customFormat="1" ht="15">
      <c r="A220" s="22"/>
      <c r="B220" s="22"/>
    </row>
    <row r="221" spans="1:2" s="10" customFormat="1" ht="15">
      <c r="A221" s="22"/>
      <c r="B221" s="22"/>
    </row>
    <row r="222" spans="1:2" s="10" customFormat="1" ht="15">
      <c r="A222" s="22"/>
      <c r="B222" s="22"/>
    </row>
    <row r="223" spans="1:2" s="10" customFormat="1" ht="15">
      <c r="A223" s="22"/>
      <c r="B223" s="22"/>
    </row>
    <row r="224" spans="1:2" s="10" customFormat="1" ht="15">
      <c r="A224" s="22"/>
      <c r="B224" s="22"/>
    </row>
    <row r="225" spans="1:2" s="10" customFormat="1" ht="15">
      <c r="A225" s="22"/>
      <c r="B225" s="22"/>
    </row>
    <row r="226" spans="1:2" s="10" customFormat="1" ht="15">
      <c r="A226" s="22"/>
      <c r="B226" s="22"/>
    </row>
    <row r="227" spans="1:2" s="10" customFormat="1" ht="0.75" customHeight="1">
      <c r="A227" s="22"/>
      <c r="B227" s="22"/>
    </row>
    <row r="228" spans="1:2" s="10" customFormat="1" ht="15">
      <c r="A228" s="22"/>
      <c r="B228" s="22"/>
    </row>
    <row r="229" spans="1:2" s="10" customFormat="1" ht="15">
      <c r="A229" s="22"/>
      <c r="B229" s="22"/>
    </row>
    <row r="230" spans="1:2" s="10" customFormat="1" ht="15">
      <c r="A230" s="22"/>
      <c r="B230" s="22"/>
    </row>
    <row r="231" spans="1:2" s="10" customFormat="1" ht="15">
      <c r="A231" s="22"/>
      <c r="B231" s="22"/>
    </row>
    <row r="232" spans="1:2" s="10" customFormat="1" ht="15">
      <c r="A232" s="22"/>
      <c r="B232" s="22"/>
    </row>
    <row r="233" spans="1:2" s="10" customFormat="1" ht="15">
      <c r="A233" s="22"/>
      <c r="B233" s="22"/>
    </row>
    <row r="234" spans="1:2" s="10" customFormat="1" ht="15">
      <c r="A234" s="22"/>
      <c r="B234" s="22"/>
    </row>
    <row r="235" spans="1:2" s="10" customFormat="1" ht="15">
      <c r="A235" s="22"/>
      <c r="B235" s="22"/>
    </row>
    <row r="236" spans="1:2" s="10" customFormat="1" ht="15">
      <c r="A236" s="22"/>
      <c r="B236" s="22"/>
    </row>
    <row r="237" spans="1:2" s="10" customFormat="1" ht="15">
      <c r="A237" s="22"/>
      <c r="B237" s="22"/>
    </row>
    <row r="238" spans="1:2" s="10" customFormat="1" ht="15">
      <c r="A238" s="22"/>
      <c r="B238" s="22"/>
    </row>
    <row r="239" spans="1:2" s="10" customFormat="1" ht="15">
      <c r="A239" s="22"/>
      <c r="B239" s="22"/>
    </row>
    <row r="240" spans="1:2" s="10" customFormat="1" ht="15">
      <c r="A240" s="22"/>
      <c r="B240" s="22"/>
    </row>
    <row r="241" spans="1:2" s="10" customFormat="1" ht="15">
      <c r="A241" s="22"/>
      <c r="B241" s="22"/>
    </row>
    <row r="242" spans="1:2" s="10" customFormat="1" ht="15">
      <c r="A242" s="22"/>
      <c r="B242" s="22"/>
    </row>
    <row r="243" spans="1:2" s="10" customFormat="1" ht="15">
      <c r="A243" s="22"/>
      <c r="B243" s="22"/>
    </row>
    <row r="244" spans="1:2" s="10" customFormat="1" ht="15">
      <c r="A244" s="22"/>
      <c r="B244" s="22"/>
    </row>
    <row r="245" spans="1:2" s="10" customFormat="1" ht="15">
      <c r="A245" s="22"/>
      <c r="B245" s="22"/>
    </row>
    <row r="246" spans="1:2" s="10" customFormat="1" ht="15">
      <c r="A246" s="22"/>
      <c r="B246" s="22"/>
    </row>
    <row r="247" spans="1:2" s="10" customFormat="1" ht="15">
      <c r="A247" s="22"/>
      <c r="B247" s="22"/>
    </row>
    <row r="248" spans="1:2" s="10" customFormat="1" ht="15">
      <c r="A248" s="22"/>
      <c r="B248" s="22"/>
    </row>
    <row r="249" spans="1:2" s="10" customFormat="1" ht="15">
      <c r="A249" s="22"/>
      <c r="B249" s="22"/>
    </row>
    <row r="250" spans="1:2" s="10" customFormat="1" ht="15">
      <c r="A250" s="22"/>
      <c r="B250" s="22"/>
    </row>
    <row r="251" spans="1:2" s="10" customFormat="1" ht="15">
      <c r="A251" s="22"/>
      <c r="B251" s="22"/>
    </row>
    <row r="252" spans="1:2" s="10" customFormat="1" ht="15">
      <c r="A252" s="22"/>
      <c r="B252" s="22"/>
    </row>
    <row r="253" spans="1:2" s="10" customFormat="1" ht="15">
      <c r="A253" s="22"/>
      <c r="B253" s="22"/>
    </row>
    <row r="254" spans="1:2" s="10" customFormat="1" ht="15">
      <c r="A254" s="22"/>
      <c r="B254" s="22"/>
    </row>
    <row r="255" spans="1:2" s="10" customFormat="1" ht="15">
      <c r="A255" s="22"/>
      <c r="B255" s="22"/>
    </row>
    <row r="256" spans="1:2" s="10" customFormat="1" ht="15">
      <c r="A256" s="22"/>
      <c r="B256" s="22"/>
    </row>
    <row r="257" spans="1:2" s="10" customFormat="1" ht="15">
      <c r="A257" s="22"/>
      <c r="B257" s="22"/>
    </row>
    <row r="258" spans="1:2" s="10" customFormat="1" ht="15">
      <c r="A258" s="22"/>
      <c r="B258" s="22"/>
    </row>
    <row r="259" spans="1:2" s="10" customFormat="1" ht="15">
      <c r="A259" s="22"/>
      <c r="B259" s="22"/>
    </row>
    <row r="260" spans="1:2" s="10" customFormat="1" ht="15">
      <c r="A260" s="22"/>
      <c r="B260" s="22"/>
    </row>
    <row r="261" spans="1:2" s="10" customFormat="1" ht="15">
      <c r="A261" s="22"/>
      <c r="B261" s="22"/>
    </row>
    <row r="262" spans="1:2" s="10" customFormat="1" ht="15">
      <c r="A262" s="22"/>
      <c r="B262" s="22"/>
    </row>
    <row r="263" spans="1:2" s="10" customFormat="1" ht="15">
      <c r="A263" s="22"/>
      <c r="B263" s="22"/>
    </row>
    <row r="264" spans="1:2" s="10" customFormat="1" ht="15">
      <c r="A264" s="22"/>
      <c r="B264" s="22"/>
    </row>
    <row r="265" s="10" customFormat="1" ht="15"/>
    <row r="266" s="10" customFormat="1" ht="15"/>
    <row r="267" s="10" customFormat="1" ht="15"/>
    <row r="268" s="10" customFormat="1" ht="15"/>
    <row r="269" s="10" customFormat="1" ht="15"/>
    <row r="270" s="10" customFormat="1" ht="15"/>
    <row r="271" s="10" customFormat="1" ht="15"/>
    <row r="272" s="10" customFormat="1" ht="15"/>
    <row r="273" s="10" customFormat="1" ht="15"/>
    <row r="274" s="10" customFormat="1" ht="15"/>
    <row r="275" s="10" customFormat="1" ht="15"/>
    <row r="276" s="10" customFormat="1" ht="15"/>
    <row r="277" s="10" customFormat="1" ht="15"/>
    <row r="278" s="10" customFormat="1" ht="15"/>
    <row r="279" s="10" customFormat="1" ht="15"/>
    <row r="280" s="10" customFormat="1" ht="15"/>
    <row r="281" s="10" customFormat="1" ht="15"/>
    <row r="282" s="10" customFormat="1" ht="15"/>
    <row r="283" s="10" customFormat="1" ht="15"/>
    <row r="284" s="10" customFormat="1" ht="15"/>
    <row r="285" s="10" customFormat="1" ht="15"/>
    <row r="286" s="10" customFormat="1" ht="15"/>
    <row r="287" s="10" customFormat="1" ht="15"/>
    <row r="288" s="10" customFormat="1" ht="15"/>
    <row r="289" s="10" customFormat="1" ht="15"/>
    <row r="290" s="10" customFormat="1" ht="15"/>
    <row r="291" s="10" customFormat="1" ht="15"/>
    <row r="292" s="10" customFormat="1" ht="15"/>
    <row r="293" s="10" customFormat="1" ht="15"/>
    <row r="294" s="10" customFormat="1" ht="15"/>
    <row r="295" s="10" customFormat="1" ht="15"/>
    <row r="296" s="10" customFormat="1" ht="15"/>
    <row r="297" s="10" customFormat="1" ht="15"/>
    <row r="298" s="10" customFormat="1" ht="15"/>
    <row r="299" s="10" customFormat="1" ht="15"/>
    <row r="300" s="10" customFormat="1" ht="15"/>
    <row r="301" s="10" customFormat="1" ht="15"/>
    <row r="302" s="10" customFormat="1" ht="15"/>
    <row r="303" s="10" customFormat="1" ht="15"/>
    <row r="304" s="10" customFormat="1" ht="15"/>
    <row r="305" s="10" customFormat="1" ht="15"/>
    <row r="306" s="10" customFormat="1" ht="15"/>
    <row r="307" s="10" customFormat="1" ht="15"/>
    <row r="308" s="10" customFormat="1" ht="15"/>
    <row r="309" s="10" customFormat="1" ht="15"/>
    <row r="310" s="10" customFormat="1" ht="15"/>
    <row r="311" s="10" customFormat="1" ht="15"/>
    <row r="312" s="10" customFormat="1" ht="15"/>
    <row r="313" s="10" customFormat="1" ht="15"/>
    <row r="314" s="10" customFormat="1" ht="15"/>
    <row r="315" s="10" customFormat="1" ht="15"/>
    <row r="316" s="10" customFormat="1" ht="15"/>
    <row r="317" s="10" customFormat="1" ht="15"/>
    <row r="318" s="10" customFormat="1" ht="15"/>
    <row r="319" s="10" customFormat="1" ht="15"/>
    <row r="320" s="10" customFormat="1" ht="15"/>
    <row r="321" s="10" customFormat="1" ht="15"/>
    <row r="322" s="10" customFormat="1" ht="15"/>
    <row r="323" s="10" customFormat="1" ht="15"/>
    <row r="324" s="10" customFormat="1" ht="15"/>
    <row r="325" s="10" customFormat="1" ht="15"/>
    <row r="326" s="10" customFormat="1" ht="15"/>
    <row r="327" s="10" customFormat="1" ht="15"/>
    <row r="328" s="10" customFormat="1" ht="15"/>
    <row r="329" s="10" customFormat="1" ht="15"/>
    <row r="330" s="10" customFormat="1" ht="15"/>
    <row r="331" s="10" customFormat="1" ht="15"/>
    <row r="332" s="10" customFormat="1" ht="15"/>
    <row r="333" s="10" customFormat="1" ht="15"/>
    <row r="334" s="10" customFormat="1" ht="15"/>
    <row r="335" s="10" customFormat="1" ht="15"/>
    <row r="336" s="10" customFormat="1" ht="15"/>
    <row r="337" s="10" customFormat="1" ht="15"/>
    <row r="338" s="10" customFormat="1" ht="15"/>
    <row r="339" s="10" customFormat="1" ht="15"/>
    <row r="340" s="10" customFormat="1" ht="15"/>
    <row r="341" s="10" customFormat="1" ht="15"/>
    <row r="342" s="10" customFormat="1" ht="15"/>
    <row r="343" s="10" customFormat="1" ht="15"/>
    <row r="344" s="10" customFormat="1" ht="15"/>
    <row r="345" s="10" customFormat="1" ht="15"/>
    <row r="346" s="10" customFormat="1" ht="15"/>
    <row r="347" s="10" customFormat="1" ht="15"/>
    <row r="348" s="10" customFormat="1" ht="15"/>
    <row r="349" s="10" customFormat="1" ht="15"/>
    <row r="350" s="10" customFormat="1" ht="15"/>
    <row r="351" s="10" customFormat="1" ht="15"/>
    <row r="352" s="10" customFormat="1" ht="15"/>
    <row r="353" s="10" customFormat="1" ht="15"/>
    <row r="354" s="10" customFormat="1" ht="15"/>
    <row r="355" s="10" customFormat="1" ht="15"/>
    <row r="356" s="10" customFormat="1" ht="15"/>
    <row r="357" s="10" customFormat="1" ht="15"/>
    <row r="358" s="10" customFormat="1" ht="15"/>
    <row r="359" s="10" customFormat="1" ht="15"/>
    <row r="360" s="10" customFormat="1" ht="15"/>
    <row r="361" s="10" customFormat="1" ht="15"/>
    <row r="362" s="10" customFormat="1" ht="15"/>
    <row r="363" s="10" customFormat="1" ht="15"/>
    <row r="364" s="10" customFormat="1" ht="15"/>
    <row r="365" s="10" customFormat="1" ht="15"/>
    <row r="366" s="10" customFormat="1" ht="15"/>
    <row r="367" s="10" customFormat="1" ht="15"/>
    <row r="368" s="10" customFormat="1" ht="15"/>
    <row r="369" s="10" customFormat="1" ht="15"/>
    <row r="370" s="10" customFormat="1" ht="15"/>
    <row r="371" s="10" customFormat="1" ht="15"/>
    <row r="372" s="10" customFormat="1" ht="15"/>
    <row r="373" s="10" customFormat="1" ht="15"/>
    <row r="374" s="10" customFormat="1" ht="15"/>
    <row r="375" s="10" customFormat="1" ht="15"/>
    <row r="376" s="10" customFormat="1" ht="15"/>
    <row r="377" s="10" customFormat="1" ht="15"/>
    <row r="378" s="10" customFormat="1" ht="15"/>
    <row r="379" s="10" customFormat="1" ht="15"/>
    <row r="380" s="10" customFormat="1" ht="15"/>
    <row r="381" s="10" customFormat="1" ht="15"/>
    <row r="382" s="10" customFormat="1" ht="15"/>
    <row r="383" s="10" customFormat="1" ht="15"/>
    <row r="384" s="10" customFormat="1" ht="15"/>
    <row r="385" s="10" customFormat="1" ht="15"/>
    <row r="386" s="10" customFormat="1" ht="15"/>
    <row r="387" s="10" customFormat="1" ht="15"/>
    <row r="388" s="10" customFormat="1" ht="15"/>
    <row r="389" s="10" customFormat="1" ht="15"/>
  </sheetData>
  <sheetProtection/>
  <mergeCells count="8">
    <mergeCell ref="B148:D148"/>
    <mergeCell ref="B150:D150"/>
    <mergeCell ref="A1:L1"/>
    <mergeCell ref="A3:A4"/>
    <mergeCell ref="B3:B4"/>
    <mergeCell ref="C3:F3"/>
    <mergeCell ref="G3:I3"/>
    <mergeCell ref="J3:L3"/>
  </mergeCells>
  <printOptions horizontalCentered="1"/>
  <pageMargins left="0" right="0" top="0" bottom="0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Серегина Лилия Ивановна</cp:lastModifiedBy>
  <cp:lastPrinted>2018-09-18T12:32:40Z</cp:lastPrinted>
  <dcterms:created xsi:type="dcterms:W3CDTF">2001-07-31T10:01:43Z</dcterms:created>
  <dcterms:modified xsi:type="dcterms:W3CDTF">2018-09-18T12:32:51Z</dcterms:modified>
  <cp:category/>
  <cp:version/>
  <cp:contentType/>
  <cp:contentStatus/>
</cp:coreProperties>
</file>